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040" windowHeight="8640" activeTab="0"/>
  </bookViews>
  <sheets>
    <sheet name="Summer 2006" sheetId="1" r:id="rId1"/>
    <sheet name="Summer 2005" sheetId="2" r:id="rId2"/>
    <sheet name="Spring 2005" sheetId="3" r:id="rId3"/>
    <sheet name="Summer 2004" sheetId="4" r:id="rId4"/>
    <sheet name="Spring 2004" sheetId="5" r:id="rId5"/>
    <sheet name="Upsets" sheetId="6" r:id="rId6"/>
    <sheet name="BOP vs. overall" sheetId="7" r:id="rId7"/>
    <sheet name="10th Anniversary" sheetId="8" r:id="rId8"/>
  </sheets>
  <definedNames/>
  <calcPr fullCalcOnLoad="1"/>
</workbook>
</file>

<file path=xl/sharedStrings.xml><?xml version="1.0" encoding="utf-8"?>
<sst xmlns="http://schemas.openxmlformats.org/spreadsheetml/2006/main" count="2871" uniqueCount="795">
  <si>
    <t>Picks for each match (152 brackets)</t>
  </si>
  <si>
    <t>Point value and Vegas odds (152 brackets)</t>
  </si>
  <si>
    <t>Points/OCF lost</t>
  </si>
  <si>
    <t>Round 1</t>
  </si>
  <si>
    <t>Main bracket</t>
  </si>
  <si>
    <t>Tournament of Champions</t>
  </si>
  <si>
    <t>Match</t>
  </si>
  <si>
    <t>MBP</t>
  </si>
  <si>
    <t>TP</t>
  </si>
  <si>
    <t>OCF</t>
  </si>
  <si>
    <t>Rk</t>
  </si>
  <si>
    <t>R1</t>
  </si>
  <si>
    <t>R2</t>
  </si>
  <si>
    <t>DF</t>
  </si>
  <si>
    <t>QF</t>
  </si>
  <si>
    <t>SF</t>
  </si>
  <si>
    <t>FM</t>
  </si>
  <si>
    <t>CH</t>
  </si>
  <si>
    <t>Points</t>
  </si>
  <si>
    <t>Odds</t>
  </si>
  <si>
    <t>(1) Mario Mario vs. (8) Joanna Dark</t>
  </si>
  <si>
    <t>Mario Mario</t>
  </si>
  <si>
    <t>Link</t>
  </si>
  <si>
    <t>1:3</t>
  </si>
  <si>
    <t>(4) Ness vs. (5) Carl Johnson</t>
  </si>
  <si>
    <t>Sephiroth</t>
  </si>
  <si>
    <t>2:1</t>
  </si>
  <si>
    <t>(3) Zero vs. (6) Ryu Hayabusa</t>
  </si>
  <si>
    <t>Carl Johnson</t>
  </si>
  <si>
    <t>Cloud Strife</t>
  </si>
  <si>
    <t>3:1</t>
  </si>
  <si>
    <t>(2) Lloyd Irving vs. (7) Albert Wesker</t>
  </si>
  <si>
    <t>Ness</t>
  </si>
  <si>
    <t>Samus Aran</t>
  </si>
  <si>
    <t>1:2</t>
  </si>
  <si>
    <t>4:1</t>
  </si>
  <si>
    <t>(1) Samus Aran vs. (8) Yuri Hyuga</t>
  </si>
  <si>
    <t>Crono</t>
  </si>
  <si>
    <t>3:4</t>
  </si>
  <si>
    <t>6:1</t>
  </si>
  <si>
    <t>(4) Riku vs. (5) Frog</t>
  </si>
  <si>
    <t>Zero</t>
  </si>
  <si>
    <t>5:2</t>
  </si>
  <si>
    <t>13:1</t>
  </si>
  <si>
    <t>(3) Ganondorf Dragmire vs. (6) Yuna</t>
  </si>
  <si>
    <t>Megaman</t>
  </si>
  <si>
    <t>14:1</t>
  </si>
  <si>
    <t>(2) Auron vs. (7) Big Boss</t>
  </si>
  <si>
    <t>Lloyd Irving</t>
  </si>
  <si>
    <t>Solid Snake</t>
  </si>
  <si>
    <t>18:1</t>
  </si>
  <si>
    <t>(1) Solid Snake vs. (8) Manny Calavera</t>
  </si>
  <si>
    <t>Albert Wesker</t>
  </si>
  <si>
    <t>Sonic the Hedgehog</t>
  </si>
  <si>
    <t>30:1</t>
  </si>
  <si>
    <t>(4) Vivi Ornitier vs. (5) Zelda</t>
  </si>
  <si>
    <t>Bowser</t>
  </si>
  <si>
    <t>8:1</t>
  </si>
  <si>
    <t>35:1</t>
  </si>
  <si>
    <t>(3) Kratos (GoW) vs. (6) Alucard Tepes</t>
  </si>
  <si>
    <t>Janus "Magus" Zeal</t>
  </si>
  <si>
    <t>10:1</t>
  </si>
  <si>
    <t>45:1</t>
  </si>
  <si>
    <t>(2) Sora vs. (7) Agent 47</t>
  </si>
  <si>
    <t>Tidus</t>
  </si>
  <si>
    <t>80:1</t>
  </si>
  <si>
    <t>(1) Kirby vs. (8) Cecil</t>
  </si>
  <si>
    <t>Frog</t>
  </si>
  <si>
    <t>19:1</t>
  </si>
  <si>
    <t>85:1</t>
  </si>
  <si>
    <t>(4) Tidus vs. (5) King of All Cosmos</t>
  </si>
  <si>
    <t>Riku</t>
  </si>
  <si>
    <t>Tifa Lockheart</t>
  </si>
  <si>
    <t>20:1</t>
  </si>
  <si>
    <t>86:1</t>
  </si>
  <si>
    <t>(3) Bowser vs. (6) Chun-Li</t>
  </si>
  <si>
    <t>Master Chief</t>
  </si>
  <si>
    <t>21:1</t>
  </si>
  <si>
    <t>87:1</t>
  </si>
  <si>
    <t>(2) Ryu (SF) vs. (7) Rikku</t>
  </si>
  <si>
    <t>Ganondorf Dragmire</t>
  </si>
  <si>
    <t>Yoshi</t>
  </si>
  <si>
    <t>22:1</t>
  </si>
  <si>
    <t>90:1</t>
  </si>
  <si>
    <t>(1) Master Chief vs. (8) CATS</t>
  </si>
  <si>
    <t>23:1</t>
  </si>
  <si>
    <t>95:1</t>
  </si>
  <si>
    <t>(4) Donkey Kong vs. (5) Sam Fisher</t>
  </si>
  <si>
    <t>Auron</t>
  </si>
  <si>
    <t>Vincent Valentine</t>
  </si>
  <si>
    <t>28:1</t>
  </si>
  <si>
    <t>115:1</t>
  </si>
  <si>
    <t>(3) Kefka Palazzo vs. (6) Tommy Vercetti</t>
  </si>
  <si>
    <t>Big Boss</t>
  </si>
  <si>
    <t>Sora</t>
  </si>
  <si>
    <t>29:1</t>
  </si>
  <si>
    <t>120:1</t>
  </si>
  <si>
    <t>(2) Crono vs. (7) Zidane Tribal</t>
  </si>
  <si>
    <t>Ryu (SF)</t>
  </si>
  <si>
    <t>31:1</t>
  </si>
  <si>
    <t>130:1</t>
  </si>
  <si>
    <t>(1) Dante Sparda vs. (8) Terra Branford</t>
  </si>
  <si>
    <t>Alucard Tepes</t>
  </si>
  <si>
    <t>32:1</t>
  </si>
  <si>
    <t>135:1</t>
  </si>
  <si>
    <t>(4) Sarah Kerrigan vs. (5) Vincent Valentine</t>
  </si>
  <si>
    <t>Squall Leonhart</t>
  </si>
  <si>
    <t>33:1</t>
  </si>
  <si>
    <t>140:1</t>
  </si>
  <si>
    <t>(3) Janus "Magus" Zeal vs. (6) Knuckles the Echidna</t>
  </si>
  <si>
    <t>Zelda</t>
  </si>
  <si>
    <t>Dante Sparda</t>
  </si>
  <si>
    <t>37:1</t>
  </si>
  <si>
    <t>150:1</t>
  </si>
  <si>
    <t>(2) Squall Leonhart vs. (7) Geno</t>
  </si>
  <si>
    <t>Vivi Ornitier</t>
  </si>
  <si>
    <t>Kirby</t>
  </si>
  <si>
    <t>175:1</t>
  </si>
  <si>
    <t>(1) Sonic the Hedgehog vs. (8) Jin Kazama</t>
  </si>
  <si>
    <t>50:1</t>
  </si>
  <si>
    <t>190:1</t>
  </si>
  <si>
    <t>(4) Kratos Aurion vs. (5) Diablo</t>
  </si>
  <si>
    <t>Revolver Ocelot</t>
  </si>
  <si>
    <t>52:1</t>
  </si>
  <si>
    <t>210:1</t>
  </si>
  <si>
    <t>(3) Tifa Lockheart vs. (6) Vyse</t>
  </si>
  <si>
    <t>Kratos (GoW)</t>
  </si>
  <si>
    <t>Luigi Mario</t>
  </si>
  <si>
    <t>55:1</t>
  </si>
  <si>
    <t>225:1</t>
  </si>
  <si>
    <t>(2) Luigi Mario vs. (7) KOS-MOS</t>
  </si>
  <si>
    <t>Donkey Kong</t>
  </si>
  <si>
    <t>60:1</t>
  </si>
  <si>
    <t>240:1</t>
  </si>
  <si>
    <t>(1) Megaman vs. (8) Conker</t>
  </si>
  <si>
    <t>61:1</t>
  </si>
  <si>
    <t>250:1</t>
  </si>
  <si>
    <t>(4) Gordon Freeman vs. (5) Leon Kennedy</t>
  </si>
  <si>
    <t>63:1</t>
  </si>
  <si>
    <t>255:1</t>
  </si>
  <si>
    <t>(3) Yoshi vs. (6) Laharl</t>
  </si>
  <si>
    <t>64:1</t>
  </si>
  <si>
    <t>260:1</t>
  </si>
  <si>
    <t>(2) Revolver Ocelot vs. (7) Pac-Man</t>
  </si>
  <si>
    <t>Diablo</t>
  </si>
  <si>
    <t>65:1</t>
  </si>
  <si>
    <t>265:1</t>
  </si>
  <si>
    <t>(1) Mario Mario vs. (4) Ness</t>
  </si>
  <si>
    <t>Leon Kennedy</t>
  </si>
  <si>
    <t>(3) Zero vs. (2) Lloyd Irving</t>
  </si>
  <si>
    <t>King of all Cosmos</t>
  </si>
  <si>
    <t>70:1</t>
  </si>
  <si>
    <t>300:1</t>
  </si>
  <si>
    <t>(1) Samus Aran vs. (5) Frog</t>
  </si>
  <si>
    <t>Tommy Vercetti</t>
  </si>
  <si>
    <t>105:1</t>
  </si>
  <si>
    <t>425:1</t>
  </si>
  <si>
    <t>(3) Ganondorf Dragmire vs. (2) Auron</t>
  </si>
  <si>
    <t>Sarah Kerrigan</t>
  </si>
  <si>
    <t>575:1</t>
  </si>
  <si>
    <t>(1) Solid Snake vs. (5) Zelda</t>
  </si>
  <si>
    <t>Kefka Palazzo</t>
  </si>
  <si>
    <t>160:1</t>
  </si>
  <si>
    <t>650:1</t>
  </si>
  <si>
    <t>(6) Alucard Tepes vs. (2) Sora</t>
  </si>
  <si>
    <t>275:1</t>
  </si>
  <si>
    <t>1100:1</t>
  </si>
  <si>
    <t>(1) Kirby vs. (4) Tidus</t>
  </si>
  <si>
    <t>Rikku</t>
  </si>
  <si>
    <t>Terra Branford</t>
  </si>
  <si>
    <t>350:1</t>
  </si>
  <si>
    <t>1400:1</t>
  </si>
  <si>
    <t>(3) Bowser vs. (2) Ryu (SF)</t>
  </si>
  <si>
    <t>500:1</t>
  </si>
  <si>
    <t>2000:1</t>
  </si>
  <si>
    <t>(1) Master Chief vs. (4) Donkey Kong</t>
  </si>
  <si>
    <t>Kratos Aurion</t>
  </si>
  <si>
    <t>525:1</t>
  </si>
  <si>
    <t>2200:1</t>
  </si>
  <si>
    <t>(6) Tommy Vercetti vs. (2) Crono</t>
  </si>
  <si>
    <t>Conker</t>
  </si>
  <si>
    <t>625:1</t>
  </si>
  <si>
    <t>2500:1</t>
  </si>
  <si>
    <t>(1) Dante Sparda vs. (5) Vincent Valentine</t>
  </si>
  <si>
    <t>KOS-MOS</t>
  </si>
  <si>
    <t>850:1</t>
  </si>
  <si>
    <t>3500:1</t>
  </si>
  <si>
    <t>(6) Knuckles the Echidna vs. (2) Squall Leonhart</t>
  </si>
  <si>
    <t>Sam Fisher</t>
  </si>
  <si>
    <t>1000:1</t>
  </si>
  <si>
    <t>4000:1</t>
  </si>
  <si>
    <t>(1) Sonic the Hedgehog vs. (5) Diablo</t>
  </si>
  <si>
    <t>4500:1</t>
  </si>
  <si>
    <t>(3) Tifa Lockheart vs. (2) Luigi Mario</t>
  </si>
  <si>
    <t>Gordon Freeman</t>
  </si>
  <si>
    <t>1600:1</t>
  </si>
  <si>
    <t>6500:1</t>
  </si>
  <si>
    <t>(1) Megaman vs. (5) Leon Kennedy</t>
  </si>
  <si>
    <t>Pac-Man</t>
  </si>
  <si>
    <t>2400:1</t>
  </si>
  <si>
    <t>10000:1</t>
  </si>
  <si>
    <t>(3) Yoshi vs. (7) Pac-Man</t>
  </si>
  <si>
    <t>3200:1</t>
  </si>
  <si>
    <t>13000:1</t>
  </si>
  <si>
    <t>(1) Mario Mario vs. (3) Zero</t>
  </si>
  <si>
    <t>(1) Samus Aran vs. (3) Ganondorf Dragmire</t>
  </si>
  <si>
    <t>(1) Solid Snake vs. (2) Sora</t>
  </si>
  <si>
    <t>40000:1</t>
  </si>
  <si>
    <t>Ryu Hayabusa</t>
  </si>
  <si>
    <t>25000:1</t>
  </si>
  <si>
    <t>90000:1</t>
  </si>
  <si>
    <t>Yuna</t>
  </si>
  <si>
    <t>Chun-Li</t>
  </si>
  <si>
    <t>Knuckles the Echidna</t>
  </si>
  <si>
    <t>Vyse</t>
  </si>
  <si>
    <t>Laharl</t>
  </si>
  <si>
    <t>Agent 47</t>
  </si>
  <si>
    <t>Zidane Tribal</t>
  </si>
  <si>
    <t>Geno</t>
  </si>
  <si>
    <t>Joanna Dark</t>
  </si>
  <si>
    <t>Yuri Hyuga</t>
  </si>
  <si>
    <t>(0) Link vs. (0) Cloud Strife</t>
  </si>
  <si>
    <t>Manny Calavera</t>
  </si>
  <si>
    <t>Cecil Harvey</t>
  </si>
  <si>
    <t>CATS</t>
  </si>
  <si>
    <t>Jin Kazama</t>
  </si>
  <si>
    <t>TOTAL POINTS/OCF LOST</t>
  </si>
  <si>
    <t>TOTAL POINTS/OCF IN PLAY</t>
  </si>
  <si>
    <t>TOTAL % OF POINTS/OCF LOST</t>
  </si>
  <si>
    <t>Round 2</t>
  </si>
  <si>
    <t>Division finals</t>
  </si>
  <si>
    <t>Quarterfinals</t>
  </si>
  <si>
    <t>Semifinals</t>
  </si>
  <si>
    <t>Finals</t>
  </si>
  <si>
    <t>Semifinals (ToC)</t>
  </si>
  <si>
    <t>Finals (ToC)</t>
  </si>
  <si>
    <t>Picks for each match (110 brackets)</t>
  </si>
  <si>
    <t>Point value and Vegas odds (110 brackets)</t>
  </si>
  <si>
    <t>Points lost</t>
  </si>
  <si>
    <t>(1) Bowser vs. (8) Pyramid Head</t>
  </si>
  <si>
    <t>1:100</t>
  </si>
  <si>
    <t>(4) Sigma vs. (5) Andross</t>
  </si>
  <si>
    <t>11:10</t>
  </si>
  <si>
    <t>(3) Revolver Ocelot vs. (6) Nemesis</t>
  </si>
  <si>
    <t>(2) Dr. Albert Wily vs. (7) Ultros</t>
  </si>
  <si>
    <t>Sigma</t>
  </si>
  <si>
    <t>5:1</t>
  </si>
  <si>
    <t>(1) Sephiroth vs. (8) Ramirez</t>
  </si>
  <si>
    <t>Andross</t>
  </si>
  <si>
    <t>9:1</t>
  </si>
  <si>
    <t>(4) Vergil Sparda vs. (5) Ghaleon</t>
  </si>
  <si>
    <t>Liquid Snake</t>
  </si>
  <si>
    <t>(3) Lavos vs. (6) Mother Brain</t>
  </si>
  <si>
    <t>Ridley</t>
  </si>
  <si>
    <t>11:1</t>
  </si>
  <si>
    <t>(2) Liquid Snake vs. (7) Officer Frank Tenpenny</t>
  </si>
  <si>
    <t>Nemesis</t>
  </si>
  <si>
    <t>12:1</t>
  </si>
  <si>
    <t>(4) Luca Blight vs. (5) Albert Wesker</t>
  </si>
  <si>
    <t>Dr. Albert Wily</t>
  </si>
  <si>
    <t>(3) Albedo Piasora vs. (6) Mike Bison</t>
  </si>
  <si>
    <t>Ultros</t>
  </si>
  <si>
    <t>Mike Bison</t>
  </si>
  <si>
    <t>25:1</t>
  </si>
  <si>
    <t>(2) Ridley vs. (7) Diablo</t>
  </si>
  <si>
    <t>Dr. Ivo "Eggman" Robotnik</t>
  </si>
  <si>
    <t>26:1</t>
  </si>
  <si>
    <t>(1) Ganondorf Dragmire vs. (8) Giygas</t>
  </si>
  <si>
    <t>27:1</t>
  </si>
  <si>
    <t>(4) Ansem vs. (5) CATS</t>
  </si>
  <si>
    <t>Lavos</t>
  </si>
  <si>
    <t>(3) Dr. Ivo "Eggman" Robotnik vs. (6) Sin</t>
  </si>
  <si>
    <t>Vergil Sparda</t>
  </si>
  <si>
    <t>Ghaleon</t>
  </si>
  <si>
    <t>Ansem</t>
  </si>
  <si>
    <t>(1) Bowser vs. (4) Sigma</t>
  </si>
  <si>
    <t>40:1</t>
  </si>
  <si>
    <t>(3) Revolver Ocelot vs. (2) Dr. Albert Wily</t>
  </si>
  <si>
    <t>Sin</t>
  </si>
  <si>
    <t>(1) Sephiroth vs. (4) Vergil Sparda</t>
  </si>
  <si>
    <t>Mother Brain</t>
  </si>
  <si>
    <t>Albedo Piasora</t>
  </si>
  <si>
    <t>(3) Lavos vs. (2) Liquid Snake</t>
  </si>
  <si>
    <t>(1) Kefka Palazzo vs. (5) Albert Wesker</t>
  </si>
  <si>
    <t>Luca Blight</t>
  </si>
  <si>
    <t>200:1</t>
  </si>
  <si>
    <t>(6) Mike Bison vs. (7) Diablo</t>
  </si>
  <si>
    <t>(1) Ganondorf Dragmire vs. (4) Ansem</t>
  </si>
  <si>
    <t>(3) Dr. Ivo "Eggman" Robotnik vs. (7) Master Hand</t>
  </si>
  <si>
    <t>Master Hand</t>
  </si>
  <si>
    <t>(1) Bowser vs. (3) Revolver Ocelot</t>
  </si>
  <si>
    <t>600:1</t>
  </si>
  <si>
    <t>(1) Sephiroth vs. (2) Liquid Snake</t>
  </si>
  <si>
    <t>800:1</t>
  </si>
  <si>
    <t>(1) Kefka Palazzo vs. (7) Diablo</t>
  </si>
  <si>
    <t>(1) Ganondorf Dragmire vs. (3) Dr. Ivo "Eggman" Robotnik</t>
  </si>
  <si>
    <t>1500:1</t>
  </si>
  <si>
    <t>(1) Bowser vs. (1) Sephiroth</t>
  </si>
  <si>
    <t>Officer Frank Tenpenny</t>
  </si>
  <si>
    <t>6000:1</t>
  </si>
  <si>
    <t>(7) Diablo vs. (1) Ganondorf Dragmire</t>
  </si>
  <si>
    <t>Pyramid Head</t>
  </si>
  <si>
    <t>(1) Sephiroth vs. Ganondorf Dragmire</t>
  </si>
  <si>
    <t>Ramirez</t>
  </si>
  <si>
    <t>Giygas</t>
  </si>
  <si>
    <t>TOTAL POINTS LOST</t>
  </si>
  <si>
    <t>TOTAL POINTS IN PLAY</t>
  </si>
  <si>
    <t>TOTAL % OF POINTS LOST</t>
  </si>
  <si>
    <t>Picks for each match (119 brackets)</t>
  </si>
  <si>
    <t>R3</t>
  </si>
  <si>
    <t>(1) Link vs. (16) CATS</t>
  </si>
  <si>
    <t>(8) Ganondorf Dragmire vs. (9) Alucard Tepes</t>
  </si>
  <si>
    <t>(5) Yoshi vs. (12) Ryo Hazuki</t>
  </si>
  <si>
    <t>(4) Luigi Mario vs. (13) Pac-Man</t>
  </si>
  <si>
    <t>(6) Janus "Magus" Zeal vs. (11) Luca Blight</t>
  </si>
  <si>
    <t>(3) Crono vs. (14) Conker</t>
  </si>
  <si>
    <t>(7) Bowser vs. (10) Guybrush Threepwood</t>
  </si>
  <si>
    <t>(2) Mario Mario vs. (15) JC Denton</t>
  </si>
  <si>
    <t>(1) Megaman vs. (16) Earthworm Jim</t>
  </si>
  <si>
    <t>(8) Tidus vs. (9) Shadow the Hedgehog</t>
  </si>
  <si>
    <t>(5) Tommy Vercetti vs. (12) Max Payne</t>
  </si>
  <si>
    <t>(4) Zero vs. (13) Protoman</t>
  </si>
  <si>
    <t>(6) Frog vs. (11) Liquid Snake</t>
  </si>
  <si>
    <t>(3) Master Chief vs. (14) Crash Bandicoot</t>
  </si>
  <si>
    <t>(7) Kefka Palazzo vs. (10) Knuckles the Echidna</t>
  </si>
  <si>
    <t>(2) Solid Snake vs. (15) Tanner</t>
  </si>
  <si>
    <t>(1) Cloud Strife vs. (16) Duke Nukem</t>
  </si>
  <si>
    <t>(8) Vyse vs. (9) Laharl</t>
  </si>
  <si>
    <t>(5) Kirby vs. (12) Kain</t>
  </si>
  <si>
    <t>(4) Squall Leonhart vs. (13) Bomberman</t>
  </si>
  <si>
    <t>(6) Ness vs. (11) Jak</t>
  </si>
  <si>
    <t>(3) Auron vs. (14) Scorpion</t>
  </si>
  <si>
    <t>(7) Vivi Ornitier vs. (10) Donkey Kong</t>
  </si>
  <si>
    <t>Shadow the Hedgehog</t>
  </si>
  <si>
    <t>(2) Sephiroth vs. (15) Sly Cooper</t>
  </si>
  <si>
    <t>(1) Sonic the Hedgehog vs. (16) Terry Bogard</t>
  </si>
  <si>
    <t>Viewtiful Joe</t>
  </si>
  <si>
    <t>(8) KOS-MOS vs. (9) Ryu (SF)</t>
  </si>
  <si>
    <t>(5) Viewtiful Joe vs. (12) Miles "Tails" Prower</t>
  </si>
  <si>
    <t>(4) Dante Sparda vs. (13) Ratchet</t>
  </si>
  <si>
    <t>(6) Sora vs. (11) HK-47</t>
  </si>
  <si>
    <t>Protoman</t>
  </si>
  <si>
    <t>(3) Ryu Hayabusa vs. (14) Jill Valentine</t>
  </si>
  <si>
    <t>(7) Sam Fisher vs. (10) Gordon Freeman</t>
  </si>
  <si>
    <t>(2) Samus Aran vs. (15) Lara Croft</t>
  </si>
  <si>
    <t>Jak</t>
  </si>
  <si>
    <t>(1) Link vs. (8) Ganondorf Dragmire</t>
  </si>
  <si>
    <t>(5) Yoshi vs. (4) Luigi Mario</t>
  </si>
  <si>
    <t>(6) Janus "Magus" Zeal vs. (3) Crono</t>
  </si>
  <si>
    <t>Miles "Tails" Prower</t>
  </si>
  <si>
    <t>(7) Bowser vs. (2) Mario Mario</t>
  </si>
  <si>
    <t>(1) Megaman vs. (8) Tidus</t>
  </si>
  <si>
    <t>Jill Valentine</t>
  </si>
  <si>
    <t>(5) Tommy Vercetti vs. (4) Zero</t>
  </si>
  <si>
    <t>(6) Frog vs. (3) Master Chief</t>
  </si>
  <si>
    <t>(10) Knuckles the Echidna vs. (2) Solid Snake</t>
  </si>
  <si>
    <t>HK-47</t>
  </si>
  <si>
    <t>(1) Cloud Strife vs. (8) Vyse</t>
  </si>
  <si>
    <t>(5) Kirby vs. (4) Squall Leonhart</t>
  </si>
  <si>
    <t>(6) Ness vs. (3) Auron</t>
  </si>
  <si>
    <t>(7) Vivi Ornitier vs. (2) Sephiroth</t>
  </si>
  <si>
    <t>(1) Sonic the Hedgehog vs. (9) Ryu (SF)</t>
  </si>
  <si>
    <t>Scorpion</t>
  </si>
  <si>
    <t>(12) Miles "Tails" Prower vs. (4) Dante Sparda</t>
  </si>
  <si>
    <t>(6) Sora vs. (3) Ryu Hayabusa</t>
  </si>
  <si>
    <t>Kain</t>
  </si>
  <si>
    <t>(7) Sam Fisher vs. (2) Samus Aran</t>
  </si>
  <si>
    <t>(1) Link vs. (5) Yoshi</t>
  </si>
  <si>
    <t>(3) Crono vs. (2) Mario Mario</t>
  </si>
  <si>
    <t>Bomberman</t>
  </si>
  <si>
    <t>(1) Megaman vs. (4) Zero</t>
  </si>
  <si>
    <t>Ratchet</t>
  </si>
  <si>
    <t>(6) Frog vs. (2) Solid Snake</t>
  </si>
  <si>
    <t>Guybrush Threepwood</t>
  </si>
  <si>
    <t>(1) Cloud Strife vs. (4) Squall Leonhart</t>
  </si>
  <si>
    <t>Ryo Hazuki</t>
  </si>
  <si>
    <t>(3) Auron vs. (2) Sephiroth</t>
  </si>
  <si>
    <t>Max Payne</t>
  </si>
  <si>
    <t>(1) Sonic the Hedgehog vs. (4) Dante Sparda</t>
  </si>
  <si>
    <t>(6) Sora vs. (2) Samus Aran</t>
  </si>
  <si>
    <t>Crash Bandicoot</t>
  </si>
  <si>
    <t>(1) Link vs. (3) Crono</t>
  </si>
  <si>
    <t>JC Denton</t>
  </si>
  <si>
    <t>(1) Megaman vs. (2) Solid Snake</t>
  </si>
  <si>
    <t>Tanner</t>
  </si>
  <si>
    <t>(1) Cloud Strife vs. (2) Sephiroth</t>
  </si>
  <si>
    <t>Sly Cooper</t>
  </si>
  <si>
    <t>(1) Sonic the Hedgehog vs. (2) Samus Aran</t>
  </si>
  <si>
    <t>Lara Croft</t>
  </si>
  <si>
    <t>(1) Link vs. (1) Megaman</t>
  </si>
  <si>
    <t>(1) Cloud Strife vs. (2) Samus Aran</t>
  </si>
  <si>
    <t>Earthworm Jim</t>
  </si>
  <si>
    <t>(1) Link vs. (1) Cloud Strife</t>
  </si>
  <si>
    <t>Duke Nukem</t>
  </si>
  <si>
    <t>Terry Bogard</t>
  </si>
  <si>
    <t>Round 3</t>
  </si>
  <si>
    <t>Picks for each match (102 brackets)</t>
  </si>
  <si>
    <t>(1) Super Mario Bros. 3 vs. (16) Metal Gear</t>
  </si>
  <si>
    <t>Final Fantasy 7</t>
  </si>
  <si>
    <t>(8) Metroid vs. (9) Pac-Man</t>
  </si>
  <si>
    <t>Super Mario Bros. 3</t>
  </si>
  <si>
    <t>Chrono Trigger</t>
  </si>
  <si>
    <t>(5) Phantasy Star vs. (12) Contra</t>
  </si>
  <si>
    <t>Legend of Zelda: Ocarina of Time</t>
  </si>
  <si>
    <t>(4) Final Fantasy vs. (13) Pitfall</t>
  </si>
  <si>
    <t>Metroid</t>
  </si>
  <si>
    <t>(6) Donkey Kong vs. (11) Duck Hunt</t>
  </si>
  <si>
    <t>Final Fantasy 10</t>
  </si>
  <si>
    <t>(3) Legend of Zelda vs. (14) Adventure</t>
  </si>
  <si>
    <t>Legend of Zelda</t>
  </si>
  <si>
    <t>(7) Pong vs. (10) River City Ransom</t>
  </si>
  <si>
    <t>Contra</t>
  </si>
  <si>
    <t>Legend of Zelda: A Link to the Past</t>
  </si>
  <si>
    <t>(2) Tetris vs. (15) Galaga</t>
  </si>
  <si>
    <t>Phantasy Star</t>
  </si>
  <si>
    <t>Final Fantasy 6</t>
  </si>
  <si>
    <t>(1) Chrono Trigger vs. (16) Secret of Mana</t>
  </si>
  <si>
    <t>Legend of Zelda: The Wind Waker</t>
  </si>
  <si>
    <t>(8) Super Mario RPG vs. (9) Street Fighter 2</t>
  </si>
  <si>
    <t>Final Fantasy</t>
  </si>
  <si>
    <t>Super Smash Bros. Melee</t>
  </si>
  <si>
    <t>(5) Sonic the Hedgehog 2 vs. (12) Shining Force</t>
  </si>
  <si>
    <t>Pitfall</t>
  </si>
  <si>
    <t>Tetris</t>
  </si>
  <si>
    <t>(4) Super Mario World vs. (13) The Simpsons</t>
  </si>
  <si>
    <t>Metroid Prime</t>
  </si>
  <si>
    <t>(6) Legend of Zelda: A Link to the Past vs. (11) Gunstar Heroes</t>
  </si>
  <si>
    <t>(3) Super Metroid vs. (14) Phantasy Star 4</t>
  </si>
  <si>
    <t>Duck Hunt</t>
  </si>
  <si>
    <t>Metal Gear Solid</t>
  </si>
  <si>
    <t>(7) Earthbound vs. (10) Doom</t>
  </si>
  <si>
    <t>Super Mario World</t>
  </si>
  <si>
    <t>(2) Final Fantasy 6 vs. (15) Mortal Kombat</t>
  </si>
  <si>
    <t>Kingdom Hearts</t>
  </si>
  <si>
    <t>(1) Final Fantasy 7 vs. (16) Suikoden 2</t>
  </si>
  <si>
    <t>Goldeneye</t>
  </si>
  <si>
    <t>(8) Pokémon Gold/Silver/Crystal vs. (9) Xenogears</t>
  </si>
  <si>
    <t>Pong</t>
  </si>
  <si>
    <t>Grand Theft Auto: Vice City</t>
  </si>
  <si>
    <t>(5) Final Fantasy Tactics vs. (12) Dance Dance Revolution</t>
  </si>
  <si>
    <t>River City Ransom</t>
  </si>
  <si>
    <t>Final Fantasy Tactics</t>
  </si>
  <si>
    <t>(4) Metal Gear Solid vs. (13) Resident Evil</t>
  </si>
  <si>
    <t>Super Metroid</t>
  </si>
  <si>
    <t>(6) Perfect Dark vs. (11) Castlevania: Symphony of the Night</t>
  </si>
  <si>
    <t>Sonic the Hedgehog 2</t>
  </si>
  <si>
    <t>(3) Goldeneye vs. (14) Panzer Dragoon Saga</t>
  </si>
  <si>
    <t>(7) Super Mario 64 vs. (10) NiGHTS Into Dreams</t>
  </si>
  <si>
    <t>Castlevania: Symphony of the Night</t>
  </si>
  <si>
    <t>(2) Legend of Zelda: Ocarina of Time vs. (15) Fallout 2</t>
  </si>
  <si>
    <t>Secret of Mana</t>
  </si>
  <si>
    <t>Super Mario 64</t>
  </si>
  <si>
    <t>Final Fantasy Tactics Advance</t>
  </si>
  <si>
    <t>(8) Soul Calibur vs. (9) Kingdom Hearts</t>
  </si>
  <si>
    <t>Super Mario RPG</t>
  </si>
  <si>
    <t>(5) Legend of Zelda: The Wind Waker vs. (12) Skies of Arcadia</t>
  </si>
  <si>
    <t>Street Fighter 2</t>
  </si>
  <si>
    <t>(4) Metroid Prime vs. (13) Half-Life</t>
  </si>
  <si>
    <t>Starcraft</t>
  </si>
  <si>
    <t>(6) Final Fantasy Tactics Advance vs. (11) Fire Emblem</t>
  </si>
  <si>
    <t>(3) Final Fantasy 10 vs. (14) Shenmue</t>
  </si>
  <si>
    <t>Shining Force</t>
  </si>
  <si>
    <t>Dance Dance Revolution</t>
  </si>
  <si>
    <t>(7) Grand Theft Auto: Vice City vs. (10) Star Wars: Knights of the Old Republic</t>
  </si>
  <si>
    <t>Doom</t>
  </si>
  <si>
    <t>(2) Super Smash Bros. Melee vs. (15) Metal Gear Solid 2</t>
  </si>
  <si>
    <t>(1) Super Mario Bros. 3 vs. (8) Metroid</t>
  </si>
  <si>
    <t>Xenogears</t>
  </si>
  <si>
    <t>(12) Contra vs. (4) Final Fantasy</t>
  </si>
  <si>
    <t>(6) Donkey Kong vs. (3) Legend of Zelda</t>
  </si>
  <si>
    <t>(7) Pong vs. (2) Tetris</t>
  </si>
  <si>
    <t>(1) Chrono Trigger vs. (8) Super Mario RPG</t>
  </si>
  <si>
    <t>Earthbound</t>
  </si>
  <si>
    <t>(5) Sonic the Hedgehog 2 vs. (4) Super Mario World</t>
  </si>
  <si>
    <t>Pokémon Gold/Silver/Crystal</t>
  </si>
  <si>
    <t>(6) Legend of Zelda: A Link to the Past vs. (3) Super Metroid</t>
  </si>
  <si>
    <t>Perfect Dark</t>
  </si>
  <si>
    <t>(10) Doom vs. (2) Final Fantasy 6</t>
  </si>
  <si>
    <t>(1) Final Fantasy 7 vs. (9) Xenogears</t>
  </si>
  <si>
    <t>Star Wars: Knights of the Old Republic</t>
  </si>
  <si>
    <t>(5) Final Fantasy Tactics vs. (4) Metal Gear Solid</t>
  </si>
  <si>
    <t>Mortal Kombat</t>
  </si>
  <si>
    <t>Fire Emblem</t>
  </si>
  <si>
    <t>(11) Castlevania: Symphony of the Night vs. (3) Goldeneye</t>
  </si>
  <si>
    <t>Half-Life</t>
  </si>
  <si>
    <t>(7) Super Mario 64 vs. (2) Legend of Zelda: Ocarina of Time</t>
  </si>
  <si>
    <t>(16) Starcraft vs. (9) Kingdom Hearts</t>
  </si>
  <si>
    <t>Soul Calibur</t>
  </si>
  <si>
    <t>(5) Legend of Zelda: The Wind Waker vs. (4) Metroid Prime</t>
  </si>
  <si>
    <t>Metal Gear Solid 2</t>
  </si>
  <si>
    <t>(6) Final Fantasy Tactics Advance vs. (3) Final Fantasy 10</t>
  </si>
  <si>
    <t>(7) Grand Theft Auto: Vice City vs. (2) Super Smash Bros. Melee</t>
  </si>
  <si>
    <t>Skies of Arcadia</t>
  </si>
  <si>
    <t>(1) Super Mario Bros. 3 vs. (4) Final Fantasy</t>
  </si>
  <si>
    <t>(3) Legend of Zelda vs. (2) Tetris</t>
  </si>
  <si>
    <t>Panzer Dragoon Saga</t>
  </si>
  <si>
    <t>(1) Chrono Trigger vs. (4) Super Mario World</t>
  </si>
  <si>
    <t>Shenmue</t>
  </si>
  <si>
    <t>(6) Legend of Zelda: A Link to the Past vs. (2) Final Fantasy 6</t>
  </si>
  <si>
    <t>(1) Final Fantasy 7 vs. (4) Metal Gear Solid</t>
  </si>
  <si>
    <t>Resident Evil</t>
  </si>
  <si>
    <t>NiGHTS Into Dreams</t>
  </si>
  <si>
    <t>(3) Goldeneye vs. (2) Legend of Zelda: Ocarina of Time</t>
  </si>
  <si>
    <t>(16) Starcraft vs. (5) Legend of Zelda: The Wind Waker</t>
  </si>
  <si>
    <t>(3) Final Fantasy 10 vs. (2) Super Smash Bros. Melee</t>
  </si>
  <si>
    <t>(1) Super Mario Bros. 3 vs. (3) Legend of Zelda</t>
  </si>
  <si>
    <t>Gunstar Heroes</t>
  </si>
  <si>
    <t>(1) Chrono Trigger vs. (6) Legend of Zelda: A Link to the Past</t>
  </si>
  <si>
    <t>The Simpsons</t>
  </si>
  <si>
    <t>(1) Final Fantasy 7 vs. (2) Legend of Zelda: Ocarina of Time</t>
  </si>
  <si>
    <t>Adventure</t>
  </si>
  <si>
    <t>(16) Starcraft vs. (2) Super Smash Bros. Melee</t>
  </si>
  <si>
    <t>Phantasy Star 4</t>
  </si>
  <si>
    <t>(1) Super Mario Bros. 3 vs. (1) Chrono Trigger</t>
  </si>
  <si>
    <t>Galaga</t>
  </si>
  <si>
    <t>(1) Final Fantasy 7 vs. (2) Super Smash Bros. Melee</t>
  </si>
  <si>
    <t>Fallout 2</t>
  </si>
  <si>
    <t>(1) Chrono Trigger vs. (1) Final Fantasy 7</t>
  </si>
  <si>
    <t>Metal Gear</t>
  </si>
  <si>
    <t>Suikoden 2</t>
  </si>
  <si>
    <t>Contest</t>
  </si>
  <si>
    <t>Winner</t>
  </si>
  <si>
    <t>Loser</t>
  </si>
  <si>
    <t>Correct</t>
  </si>
  <si>
    <t>Spring 2004</t>
  </si>
  <si>
    <t>Halo</t>
  </si>
  <si>
    <t>(1) Halo vs. (16) Starcraft</t>
  </si>
  <si>
    <t>Summer 2004</t>
  </si>
  <si>
    <t>Spring 2005</t>
  </si>
  <si>
    <t>Kuja</t>
  </si>
  <si>
    <t>(2) Kuja vs. (7) Master Hand</t>
  </si>
  <si>
    <t>Summer 2005</t>
  </si>
  <si>
    <t>(1) Kirby vs. (3) Bowser</t>
  </si>
  <si>
    <t>(1) Master Chief vs. (2) Crono</t>
  </si>
  <si>
    <t>(5) Vincent Valentine vs. (2) Squall Leonhart</t>
  </si>
  <si>
    <t>BOP</t>
  </si>
  <si>
    <t>Overall</t>
  </si>
  <si>
    <t>Diff.</t>
  </si>
  <si>
    <t>(1) Sonic the Hedgehog vs. (3) Tifa Lockheart</t>
  </si>
  <si>
    <t>(1) Megaman vs. (3) Yoshi</t>
  </si>
  <si>
    <t>King of All Cosmos</t>
  </si>
  <si>
    <t>Mithos Yggdrasill</t>
  </si>
  <si>
    <t>(1) Kefka Palazzo vs. (8) Mithos Yggdrasill</t>
  </si>
  <si>
    <t>(1) Mario Mario vs. (1) Samus Aran</t>
  </si>
  <si>
    <t>(1) Solid Snake vs. (3) Bowser</t>
  </si>
  <si>
    <t>(2) Crono vs. (5) Vincent Valentine</t>
  </si>
  <si>
    <t>(1) Sonic the Hedgehog vs. (1) Megaman</t>
  </si>
  <si>
    <t>(1) Mario Mario vs. (1) Solid Snake</t>
  </si>
  <si>
    <t>(2) Crono vs. (1) Megaman</t>
  </si>
  <si>
    <t>(1) Mario Mario vs. (2) Crono</t>
  </si>
  <si>
    <t>---</t>
  </si>
  <si>
    <t>(0) Sephiroth vs. (1) Mario Mario</t>
  </si>
  <si>
    <t>(0) Link vs. (0) Sephiroth</t>
  </si>
  <si>
    <t>Grand Theft Auto: San Andreas</t>
  </si>
  <si>
    <t>Metroid Prime 2</t>
  </si>
  <si>
    <t>Diablo 2</t>
  </si>
  <si>
    <t>Tales of Symphonia</t>
  </si>
  <si>
    <t>Donkey Kong Country 2</t>
  </si>
  <si>
    <t>Star Ocean 2</t>
  </si>
  <si>
    <t>Star Ocean 3</t>
  </si>
  <si>
    <t>Valkyrie Profile</t>
  </si>
  <si>
    <t>Metal Gear Solid 3</t>
  </si>
  <si>
    <t>Puyo Pop Fever</t>
  </si>
  <si>
    <t>Ikaruga</t>
  </si>
  <si>
    <t>Mike Tyson's Punch-Out!!</t>
  </si>
  <si>
    <t>World of Warcraft</t>
  </si>
  <si>
    <t>Final Fantasy 9</t>
  </si>
  <si>
    <t>Harvest Moon 64</t>
  </si>
  <si>
    <t>Resident Evil 4</t>
  </si>
  <si>
    <t>Baldur's Gate 2</t>
  </si>
  <si>
    <t>Legend of Dragoon</t>
  </si>
  <si>
    <t>Final Fantasy 8</t>
  </si>
  <si>
    <t>Katamari Damacy</t>
  </si>
  <si>
    <t>We Love Katamari</t>
  </si>
  <si>
    <t>Grim Fandango</t>
  </si>
  <si>
    <t>Soul Calibur 2</t>
  </si>
  <si>
    <t>Half-Life 2</t>
  </si>
  <si>
    <t>Castlevania: Dawn of Sorrow</t>
  </si>
  <si>
    <t>Conker's Bad Fur Day</t>
  </si>
  <si>
    <t>Morrowind</t>
  </si>
  <si>
    <t>In The Groove 2</t>
  </si>
  <si>
    <t>Worms Armageddon</t>
  </si>
  <si>
    <t>Dance Dance Revolution Extreme</t>
  </si>
  <si>
    <t>Final Fantasy 4</t>
  </si>
  <si>
    <t>Legend of Mana</t>
  </si>
  <si>
    <t>Final Fantasy 3</t>
  </si>
  <si>
    <t>Live A Live</t>
  </si>
  <si>
    <t>Seiken Densetsu 3</t>
  </si>
  <si>
    <t>Fire Emblem 7</t>
  </si>
  <si>
    <t>F-Zero</t>
  </si>
  <si>
    <t>Pokémon Red/Blue/Yellow</t>
  </si>
  <si>
    <t>Star Fox 64</t>
  </si>
  <si>
    <t>Tetris Attack</t>
  </si>
  <si>
    <t>Grand Theft Auto 3</t>
  </si>
  <si>
    <t>Banjo-Kazooie</t>
  </si>
  <si>
    <t>Teenage Mutant Ninja Turtles: Turtles in Time</t>
  </si>
  <si>
    <t>Zone of the Enders: The 2nd Runner</t>
  </si>
  <si>
    <t>Mario Kart 64</t>
  </si>
  <si>
    <t>Megaman 3</t>
  </si>
  <si>
    <t>Warcraft 3</t>
  </si>
  <si>
    <t>Silent Hill 3</t>
  </si>
  <si>
    <t>Silent Hill 2</t>
  </si>
  <si>
    <t>Body Harvest</t>
  </si>
  <si>
    <t>Prince of Persia: The Sands of Time</t>
  </si>
  <si>
    <t>Original War</t>
  </si>
  <si>
    <t>Way of the Samurai 2</t>
  </si>
  <si>
    <t>Shining Force 2</t>
  </si>
  <si>
    <t>Halo 2</t>
  </si>
  <si>
    <t>Super Smash Bros.</t>
  </si>
  <si>
    <t>Dragon Warrior 5</t>
  </si>
  <si>
    <t>Dragon Warrior 3</t>
  </si>
  <si>
    <t>Vagrant Story</t>
  </si>
  <si>
    <t>Legend of Zelda: Majora's Mask</t>
  </si>
  <si>
    <t>Command &amp; Conquer: Red Alert</t>
  </si>
  <si>
    <t>Civilization 2</t>
  </si>
  <si>
    <t>Sonic the Hedgehog 3</t>
  </si>
  <si>
    <t>Marvel vs. Capcom 2</t>
  </si>
  <si>
    <t>Guilty Gear XX</t>
  </si>
  <si>
    <t>XIII</t>
  </si>
  <si>
    <t>Thief 2</t>
  </si>
  <si>
    <t>Yoshi's Island</t>
  </si>
  <si>
    <t>Paper Mario</t>
  </si>
  <si>
    <t>Paper Mario: The Thousand-Year Door</t>
  </si>
  <si>
    <t>Banjo-Tooie</t>
  </si>
  <si>
    <t>Space Invaders</t>
  </si>
  <si>
    <t>Pokémon Puzzle League</t>
  </si>
  <si>
    <t>Mischief Makers</t>
  </si>
  <si>
    <t>Final Fantasy 5</t>
  </si>
  <si>
    <t>Super Mario Bros.</t>
  </si>
  <si>
    <t>Super Mario Kart</t>
  </si>
  <si>
    <t>Age of Empires 2</t>
  </si>
  <si>
    <t>Xenosaga Episode 1</t>
  </si>
  <si>
    <t>Command &amp; Conquer</t>
  </si>
  <si>
    <t>Unreal Tournament 2004</t>
  </si>
  <si>
    <t>Burnout 3</t>
  </si>
  <si>
    <t>Chrono Cross</t>
  </si>
  <si>
    <t>Civilization</t>
  </si>
  <si>
    <t>Suikoden 3</t>
  </si>
  <si>
    <t>Streets of Rage 2</t>
  </si>
  <si>
    <t>The Secret of Monkey Island</t>
  </si>
  <si>
    <t>Return to Castle Wolfenstein: Enemy Territory</t>
  </si>
  <si>
    <t>Call of Duty</t>
  </si>
  <si>
    <t>Wild Arms</t>
  </si>
  <si>
    <t>Dynasty Warriors 3</t>
  </si>
  <si>
    <t>Tekken 3</t>
  </si>
  <si>
    <t>Mario &amp; Luigi: Superstar Saga</t>
  </si>
  <si>
    <t>Spyro the Dragon</t>
  </si>
  <si>
    <t>Resident Evil: Code Veronica</t>
  </si>
  <si>
    <t>Advance Wars</t>
  </si>
  <si>
    <t>Eternal Darkness</t>
  </si>
  <si>
    <t>Guilty Gear XX #Reload</t>
  </si>
  <si>
    <t>Grandia 2</t>
  </si>
  <si>
    <t>Fire Emblem 5</t>
  </si>
  <si>
    <t>Master of Orion 2</t>
  </si>
  <si>
    <t>Sid Meier's Alpha Centauri</t>
  </si>
  <si>
    <t>Silent Hill</t>
  </si>
  <si>
    <t>Dungeon Keeper 2</t>
  </si>
  <si>
    <t>Civilization 3</t>
  </si>
  <si>
    <t>Virtual Tennis</t>
  </si>
  <si>
    <t>Elite</t>
  </si>
  <si>
    <t>Megaman 2</t>
  </si>
  <si>
    <t>Wing Commander 4</t>
  </si>
  <si>
    <t>Front Mission 3</t>
  </si>
  <si>
    <t>Vectorman</t>
  </si>
  <si>
    <t>Diddy Kong Racing</t>
  </si>
  <si>
    <t>Counter-Strike</t>
  </si>
  <si>
    <t>Age of Wonders: Shadow Magic</t>
  </si>
  <si>
    <t>Breath of Fire 5</t>
  </si>
  <si>
    <t>Commander Keen Episode 1</t>
  </si>
  <si>
    <t>Harvest Moon</t>
  </si>
  <si>
    <t>Garou: Mark of the Wolves</t>
  </si>
  <si>
    <t>Tales of Destiny</t>
  </si>
  <si>
    <t>Disgaea: Hour of Darkness</t>
  </si>
  <si>
    <t>Megaman X</t>
  </si>
  <si>
    <t>Samurai Showdown 2</t>
  </si>
  <si>
    <t>SimCity 2000</t>
  </si>
  <si>
    <t>Devil May Cry</t>
  </si>
  <si>
    <t>Resident Evil 2</t>
  </si>
  <si>
    <t>Super Monkey Ball</t>
  </si>
  <si>
    <t>Pilotwings</t>
  </si>
  <si>
    <t>Lufia 2</t>
  </si>
  <si>
    <t>Pokémon Ruby/Sapphire/Emerald</t>
  </si>
  <si>
    <t>Saga Frontier</t>
  </si>
  <si>
    <t>Heroes of Might and Magic 3</t>
  </si>
  <si>
    <t>Fire Emblem 4</t>
  </si>
  <si>
    <t>Tecmo Super Bowl</t>
  </si>
  <si>
    <t>Picks</t>
  </si>
  <si>
    <t>Kirby Super Star</t>
  </si>
  <si>
    <t>Super Puzzle Fighter 2 Turbo</t>
  </si>
  <si>
    <t>TimeSplitters 2</t>
  </si>
  <si>
    <t>Warcraft 2</t>
  </si>
  <si>
    <t>Sonic Adventure 2</t>
  </si>
  <si>
    <t>Jak 2</t>
  </si>
  <si>
    <t>Dragon Warrior</t>
  </si>
  <si>
    <t>Master of Orion</t>
  </si>
  <si>
    <t>Legend of Zelda: Link's Awakening</t>
  </si>
  <si>
    <t>Unreal Tournament</t>
  </si>
  <si>
    <t>Lemmings</t>
  </si>
  <si>
    <t>Planescape: Torment</t>
  </si>
  <si>
    <t>Mario Tennis</t>
  </si>
  <si>
    <t>Rayman</t>
  </si>
  <si>
    <t>Driver</t>
  </si>
  <si>
    <t>Tekken 2</t>
  </si>
  <si>
    <t>Rainbow Six</t>
  </si>
  <si>
    <t>Picks list (86 entries)</t>
  </si>
  <si>
    <t>Favorites list (86 entries)</t>
  </si>
  <si>
    <t>2:5</t>
  </si>
  <si>
    <t>3:5</t>
  </si>
  <si>
    <t>7:1</t>
  </si>
  <si>
    <t>24:1</t>
  </si>
  <si>
    <t>56:1</t>
  </si>
  <si>
    <t>57:1</t>
  </si>
  <si>
    <t>58:1</t>
  </si>
  <si>
    <t>62:1</t>
  </si>
  <si>
    <t>66:1</t>
  </si>
  <si>
    <t>69:1</t>
  </si>
  <si>
    <t>74:1</t>
  </si>
  <si>
    <t>75:1</t>
  </si>
  <si>
    <t>125:1</t>
  </si>
  <si>
    <t>375:1</t>
  </si>
  <si>
    <t>7500:1</t>
  </si>
  <si>
    <t>20000:1</t>
  </si>
  <si>
    <t>3:2</t>
  </si>
  <si>
    <t>7:4</t>
  </si>
  <si>
    <t>16:1</t>
  </si>
  <si>
    <t>17:1</t>
  </si>
  <si>
    <t>41:1</t>
  </si>
  <si>
    <t>49:1</t>
  </si>
  <si>
    <t>51:1</t>
  </si>
  <si>
    <t>100:1</t>
  </si>
  <si>
    <t>110:1</t>
  </si>
  <si>
    <t>325:1</t>
  </si>
  <si>
    <t>400:1</t>
  </si>
  <si>
    <t>450:1</t>
  </si>
  <si>
    <t>900:1</t>
  </si>
  <si>
    <t>1250:1</t>
  </si>
  <si>
    <t>15000:1</t>
  </si>
  <si>
    <t>Pokémon</t>
  </si>
  <si>
    <t>Grand Theft Auto</t>
  </si>
  <si>
    <t>Warcraft</t>
  </si>
  <si>
    <t>Mario Kart</t>
  </si>
  <si>
    <t>Street Fighter</t>
  </si>
  <si>
    <t>Castlevania</t>
  </si>
  <si>
    <t>Star Ocean</t>
  </si>
  <si>
    <t>Elder Scrolls</t>
  </si>
  <si>
    <t>Suikoden</t>
  </si>
  <si>
    <t>Type</t>
  </si>
  <si>
    <t>Characters</t>
  </si>
  <si>
    <t>Games</t>
  </si>
  <si>
    <t>Villains</t>
  </si>
  <si>
    <t>Madden NFL</t>
  </si>
  <si>
    <t>Dragon Quest</t>
  </si>
  <si>
    <t>Shadow Hearts</t>
  </si>
  <si>
    <t>(1) Legend of Zelda vs. (8) Civilization</t>
  </si>
  <si>
    <t>(4) Suikoden vs. (5) Megaman X</t>
  </si>
  <si>
    <t>(3) Pokémon vs. (6) Star Ocean</t>
  </si>
  <si>
    <t>(2) Metroid vs. (7) Kirby</t>
  </si>
  <si>
    <t>(1) Metal Gear vs. (8) Soul Calibur</t>
  </si>
  <si>
    <t>(4) Fire Emblem vs. (5) Silent Hill</t>
  </si>
  <si>
    <t>(3) Castlevania vs. (6) Halo</t>
  </si>
  <si>
    <t>(2) Kingdom Hearts vs. (7) Harvest Moon</t>
  </si>
  <si>
    <t>(1) Super Mario Bros. vs. (8) Madden NFL</t>
  </si>
  <si>
    <t>(4) Grand Theft Auto vs. (5) Warcraft</t>
  </si>
  <si>
    <t>(3) Sonic the Hedgehog vs. (6) Devil May Cry</t>
  </si>
  <si>
    <t>(2) Super Smash Bros. vs. (7) Dragon Quest</t>
  </si>
  <si>
    <t>(1) Final Fantasy vs. (8) Diablo</t>
  </si>
  <si>
    <t>(4) Megaman vs. (5) Mario Kart</t>
  </si>
  <si>
    <t>(3) Elder Scrolls vs. (6) Street Fighter</t>
  </si>
  <si>
    <t>(2) Resident Evil vs. (7) Shadow Hearts</t>
  </si>
  <si>
    <t>TBA vs. TBA</t>
  </si>
  <si>
    <t>Point value and Vegas odds (119 brackets)</t>
  </si>
  <si>
    <t>Point value and Vegas odds (102 brackets)</t>
  </si>
  <si>
    <t>1:7</t>
  </si>
  <si>
    <t>2:3</t>
  </si>
  <si>
    <t>36:1</t>
  </si>
  <si>
    <t>675:1</t>
  </si>
  <si>
    <t>(1) Legend of Zelda vs. (5) Megaman X</t>
  </si>
  <si>
    <t>Summer 2006</t>
  </si>
  <si>
    <t>Series</t>
  </si>
  <si>
    <t>(3) Pokémon vs. (2) Metroid</t>
  </si>
  <si>
    <t>(1) Metal Gear vs. (4) Fire Emblem</t>
  </si>
  <si>
    <t>(3) Castlevania vs. (2) Kingdom Hearts</t>
  </si>
  <si>
    <t>(1) Super Mario Bros. vs. (5) Warcraft</t>
  </si>
  <si>
    <t>(3) Sonic the Hedgehog vs. (2) Super Smash Bros.</t>
  </si>
  <si>
    <t>(1) Final Fantasy vs. (4) Megaman</t>
  </si>
  <si>
    <t>(6) Street Fighter vs. (2) Resident Evil</t>
  </si>
  <si>
    <t>(1) Legend of Zelda vs. (2) Metroid</t>
  </si>
  <si>
    <t>170:1</t>
  </si>
  <si>
    <t>Picks for each match (132 brackets)</t>
  </si>
  <si>
    <t>Point value and Vegas odds (132 brackets)</t>
  </si>
  <si>
    <t>(1) Metal Gear vs. (2) Kingdom Hearts</t>
  </si>
  <si>
    <t>(1) Super Mario Bros. vs. (2) Super Smash Bros.</t>
  </si>
  <si>
    <t>(1) Final Fantasy vs. TBA</t>
  </si>
  <si>
    <t>Gurus=108</t>
  </si>
  <si>
    <t>SELECT * FROM `p06Guru` WHERE `m1` = 'Zelda' AND `name` != 'War' AND `name` != 'ACTUAL'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</si>
</sst>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2" fillId="10" borderId="0" xfId="0" applyFont="1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3" fillId="12" borderId="0" xfId="0" applyFont="1" applyFill="1" applyAlignment="1">
      <alignment/>
    </xf>
    <xf numFmtId="0" fontId="3" fillId="11" borderId="0" xfId="0" applyFont="1" applyFill="1" applyAlignment="1">
      <alignment/>
    </xf>
    <xf numFmtId="0" fontId="4" fillId="10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4" borderId="0" xfId="0" applyFont="1" applyFill="1" applyAlignment="1">
      <alignment/>
    </xf>
    <xf numFmtId="10" fontId="0" fillId="0" borderId="0" xfId="0" applyNumberFormat="1" applyAlignment="1">
      <alignment/>
    </xf>
    <xf numFmtId="0" fontId="0" fillId="4" borderId="0" xfId="0" applyFont="1" applyFill="1" applyAlignment="1">
      <alignment/>
    </xf>
    <xf numFmtId="10" fontId="0" fillId="6" borderId="0" xfId="0" applyNumberFormat="1" applyFill="1" applyAlignment="1">
      <alignment/>
    </xf>
    <xf numFmtId="0" fontId="0" fillId="7" borderId="0" xfId="0" applyFont="1" applyFill="1" applyAlignment="1">
      <alignment/>
    </xf>
    <xf numFmtId="0" fontId="0" fillId="9" borderId="0" xfId="0" applyFont="1" applyFill="1" applyAlignment="1">
      <alignment/>
    </xf>
    <xf numFmtId="0" fontId="2" fillId="10" borderId="0" xfId="0" applyFont="1" applyFill="1" applyAlignment="1" quotePrefix="1">
      <alignment horizontal="right"/>
    </xf>
    <xf numFmtId="0" fontId="0" fillId="11" borderId="0" xfId="0" applyFill="1" applyAlignment="1" quotePrefix="1">
      <alignment horizontal="right"/>
    </xf>
    <xf numFmtId="0" fontId="3" fillId="0" borderId="0" xfId="0" applyFont="1" applyAlignment="1">
      <alignment/>
    </xf>
    <xf numFmtId="0" fontId="1" fillId="12" borderId="0" xfId="0" applyFont="1" applyFill="1" applyAlignment="1">
      <alignment/>
    </xf>
    <xf numFmtId="49" fontId="1" fillId="12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9" fontId="1" fillId="11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49" fontId="1" fillId="8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49" fontId="1" fillId="7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9" fontId="1" fillId="4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49" fontId="1" fillId="6" borderId="0" xfId="0" applyNumberFormat="1" applyFont="1" applyFill="1" applyAlignment="1">
      <alignment/>
    </xf>
    <xf numFmtId="0" fontId="5" fillId="10" borderId="0" xfId="0" applyFont="1" applyFill="1" applyAlignment="1">
      <alignment/>
    </xf>
    <xf numFmtId="49" fontId="5" fillId="10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49" fontId="1" fillId="9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49" fontId="1" fillId="5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8515625" style="0" bestFit="1" customWidth="1"/>
    <col min="3" max="3" width="4.00390625" style="0" bestFit="1" customWidth="1"/>
    <col min="4" max="4" width="8.57421875" style="23" customWidth="1"/>
    <col min="5" max="5" width="4.421875" style="0" customWidth="1"/>
    <col min="6" max="6" width="8.57421875" style="23" customWidth="1"/>
    <col min="7" max="7" width="3.57421875" style="0" bestFit="1" customWidth="1"/>
    <col min="8" max="8" width="2.00390625" style="0" bestFit="1" customWidth="1"/>
    <col min="9" max="9" width="17.8515625" style="0" bestFit="1" customWidth="1"/>
    <col min="10" max="15" width="4.00390625" style="0" bestFit="1" customWidth="1"/>
    <col min="16" max="16" width="6.57421875" style="0" bestFit="1" customWidth="1"/>
    <col min="17" max="17" width="7.28125" style="0" bestFit="1" customWidth="1"/>
    <col min="18" max="18" width="5.7109375" style="0" customWidth="1"/>
    <col min="19" max="19" width="43.7109375" style="0" bestFit="1" customWidth="1"/>
    <col min="20" max="20" width="7.00390625" style="0" bestFit="1" customWidth="1"/>
    <col min="21" max="16384" width="11.421875" style="0" customWidth="1"/>
  </cols>
  <sheetData>
    <row r="1" spans="1:19" ht="12.75">
      <c r="A1" s="1" t="s">
        <v>788</v>
      </c>
      <c r="G1" s="1" t="s">
        <v>789</v>
      </c>
      <c r="S1" s="1" t="s">
        <v>238</v>
      </c>
    </row>
    <row r="2" spans="2:3" ht="12.75">
      <c r="B2" t="s">
        <v>793</v>
      </c>
      <c r="C2">
        <v>132</v>
      </c>
    </row>
    <row r="3" spans="1:20" ht="12.75">
      <c r="A3" s="1" t="s">
        <v>3</v>
      </c>
      <c r="C3">
        <v>108</v>
      </c>
      <c r="J3" s="5" t="s">
        <v>11</v>
      </c>
      <c r="K3" s="7" t="s">
        <v>12</v>
      </c>
      <c r="L3" s="8" t="s">
        <v>13</v>
      </c>
      <c r="M3" s="9" t="s">
        <v>15</v>
      </c>
      <c r="N3" s="12" t="s">
        <v>16</v>
      </c>
      <c r="O3" s="13" t="s">
        <v>17</v>
      </c>
      <c r="P3" s="1" t="s">
        <v>18</v>
      </c>
      <c r="Q3" s="1" t="s">
        <v>19</v>
      </c>
      <c r="S3" s="5" t="s">
        <v>753</v>
      </c>
      <c r="T3" s="5">
        <v>0</v>
      </c>
    </row>
    <row r="4" spans="7:20" ht="12.75">
      <c r="G4" s="14">
        <v>1</v>
      </c>
      <c r="H4" s="13">
        <v>1</v>
      </c>
      <c r="I4" s="13" t="s">
        <v>419</v>
      </c>
      <c r="J4" s="13">
        <v>0</v>
      </c>
      <c r="K4" s="13">
        <v>0</v>
      </c>
      <c r="L4" s="13">
        <v>0</v>
      </c>
      <c r="M4" s="13">
        <v>6</v>
      </c>
      <c r="N4" s="13">
        <v>24</v>
      </c>
      <c r="O4" s="13">
        <v>102</v>
      </c>
      <c r="P4" s="31">
        <f aca="true" t="shared" si="0" ref="P4:P35">+K4+L4*3+M4*7+N4*15+O4*31</f>
        <v>3564</v>
      </c>
      <c r="Q4" s="32" t="s">
        <v>772</v>
      </c>
      <c r="S4" s="5" t="s">
        <v>754</v>
      </c>
      <c r="T4" s="5">
        <v>2</v>
      </c>
    </row>
    <row r="5" spans="1:20" ht="12.75">
      <c r="A5" s="7">
        <v>1</v>
      </c>
      <c r="B5" s="7" t="s">
        <v>409</v>
      </c>
      <c r="C5" s="7">
        <v>132</v>
      </c>
      <c r="D5" s="25">
        <f>C5/$C$2</f>
        <v>1</v>
      </c>
      <c r="E5">
        <v>108</v>
      </c>
      <c r="F5" s="25">
        <f>E5/$C$3</f>
        <v>1</v>
      </c>
      <c r="G5" s="15">
        <v>2</v>
      </c>
      <c r="H5" s="12">
        <v>1</v>
      </c>
      <c r="I5" s="12" t="s">
        <v>409</v>
      </c>
      <c r="J5" s="12">
        <v>0</v>
      </c>
      <c r="K5" s="12">
        <v>0</v>
      </c>
      <c r="L5" s="12">
        <v>0</v>
      </c>
      <c r="M5" s="12">
        <v>1</v>
      </c>
      <c r="N5" s="12">
        <v>103</v>
      </c>
      <c r="O5" s="12">
        <v>28</v>
      </c>
      <c r="P5" s="33">
        <f t="shared" si="0"/>
        <v>2420</v>
      </c>
      <c r="Q5" s="34" t="s">
        <v>773</v>
      </c>
      <c r="S5" s="5" t="s">
        <v>755</v>
      </c>
      <c r="T5" s="5">
        <v>8</v>
      </c>
    </row>
    <row r="6" spans="7:20" ht="12.75">
      <c r="G6" s="19">
        <v>3</v>
      </c>
      <c r="H6" s="9">
        <v>1</v>
      </c>
      <c r="I6" s="9" t="s">
        <v>628</v>
      </c>
      <c r="J6" s="9">
        <v>0</v>
      </c>
      <c r="K6" s="9">
        <v>2</v>
      </c>
      <c r="L6" s="9">
        <v>18</v>
      </c>
      <c r="M6" s="9">
        <v>107</v>
      </c>
      <c r="N6" s="9">
        <v>3</v>
      </c>
      <c r="O6" s="9">
        <v>2</v>
      </c>
      <c r="P6" s="35">
        <f t="shared" si="0"/>
        <v>912</v>
      </c>
      <c r="Q6" s="36" t="s">
        <v>30</v>
      </c>
      <c r="S6" s="5" t="s">
        <v>756</v>
      </c>
      <c r="T6" s="5">
        <v>6</v>
      </c>
    </row>
    <row r="7" spans="1:20" ht="12.75">
      <c r="A7" s="7">
        <v>5</v>
      </c>
      <c r="B7" s="7" t="s">
        <v>673</v>
      </c>
      <c r="C7" s="7">
        <v>130</v>
      </c>
      <c r="D7" s="25">
        <f>C7/$C$2</f>
        <v>0.9848484848484849</v>
      </c>
      <c r="E7">
        <v>108</v>
      </c>
      <c r="F7" s="25">
        <f>E7/$C$3</f>
        <v>1</v>
      </c>
      <c r="G7" s="19">
        <v>4</v>
      </c>
      <c r="H7" s="9">
        <v>1</v>
      </c>
      <c r="I7" s="9" t="s">
        <v>518</v>
      </c>
      <c r="J7" s="9">
        <v>1</v>
      </c>
      <c r="K7" s="9">
        <v>1</v>
      </c>
      <c r="L7" s="9">
        <v>31</v>
      </c>
      <c r="M7" s="9">
        <v>98</v>
      </c>
      <c r="N7" s="9">
        <v>1</v>
      </c>
      <c r="O7" s="9">
        <v>0</v>
      </c>
      <c r="P7" s="35">
        <f t="shared" si="0"/>
        <v>795</v>
      </c>
      <c r="Q7" s="36" t="s">
        <v>35</v>
      </c>
      <c r="S7" s="5" t="s">
        <v>757</v>
      </c>
      <c r="T7" s="5">
        <v>3</v>
      </c>
    </row>
    <row r="8" spans="1:20" ht="12.75">
      <c r="A8" s="5">
        <v>4</v>
      </c>
      <c r="B8" s="5" t="s">
        <v>745</v>
      </c>
      <c r="C8" s="5">
        <v>2</v>
      </c>
      <c r="D8" s="50"/>
      <c r="E8">
        <v>0</v>
      </c>
      <c r="F8" s="50"/>
      <c r="G8" s="18">
        <v>5</v>
      </c>
      <c r="H8" s="8">
        <v>2</v>
      </c>
      <c r="I8" s="8" t="s">
        <v>433</v>
      </c>
      <c r="J8" s="8">
        <v>0</v>
      </c>
      <c r="K8" s="8">
        <v>34</v>
      </c>
      <c r="L8" s="8">
        <v>68</v>
      </c>
      <c r="M8" s="8">
        <v>30</v>
      </c>
      <c r="N8" s="8">
        <v>0</v>
      </c>
      <c r="O8" s="8">
        <v>0</v>
      </c>
      <c r="P8" s="37">
        <f t="shared" si="0"/>
        <v>448</v>
      </c>
      <c r="Q8" s="38" t="s">
        <v>57</v>
      </c>
      <c r="S8" s="5" t="s">
        <v>758</v>
      </c>
      <c r="T8" s="5">
        <v>24</v>
      </c>
    </row>
    <row r="9" spans="7:20" ht="12.75">
      <c r="G9" s="18">
        <v>6</v>
      </c>
      <c r="H9" s="8">
        <v>2</v>
      </c>
      <c r="I9" s="8" t="s">
        <v>608</v>
      </c>
      <c r="J9" s="8">
        <v>0</v>
      </c>
      <c r="K9" s="8">
        <v>20</v>
      </c>
      <c r="L9" s="8">
        <v>93</v>
      </c>
      <c r="M9" s="8">
        <v>18</v>
      </c>
      <c r="N9" s="8">
        <v>1</v>
      </c>
      <c r="O9" s="8">
        <v>0</v>
      </c>
      <c r="P9" s="37">
        <f t="shared" si="0"/>
        <v>440</v>
      </c>
      <c r="Q9" s="38" t="s">
        <v>249</v>
      </c>
      <c r="S9" s="5" t="s">
        <v>759</v>
      </c>
      <c r="T9" s="5">
        <v>159</v>
      </c>
    </row>
    <row r="10" spans="1:20" ht="12.75">
      <c r="A10" s="7">
        <v>3</v>
      </c>
      <c r="B10" s="7" t="s">
        <v>737</v>
      </c>
      <c r="C10" s="7">
        <v>124</v>
      </c>
      <c r="D10" s="25">
        <f>C10/$C$2</f>
        <v>0.9393939393939394</v>
      </c>
      <c r="E10">
        <v>102</v>
      </c>
      <c r="F10" s="25">
        <f>E10/$C$3</f>
        <v>0.9444444444444444</v>
      </c>
      <c r="G10" s="18">
        <v>7</v>
      </c>
      <c r="H10" s="8">
        <v>2</v>
      </c>
      <c r="I10" s="8" t="s">
        <v>405</v>
      </c>
      <c r="J10" s="8">
        <v>4</v>
      </c>
      <c r="K10" s="8">
        <v>10</v>
      </c>
      <c r="L10" s="8">
        <v>118</v>
      </c>
      <c r="M10" s="8">
        <v>0</v>
      </c>
      <c r="N10" s="8">
        <v>0</v>
      </c>
      <c r="O10" s="8">
        <v>0</v>
      </c>
      <c r="P10" s="37">
        <f t="shared" si="0"/>
        <v>364</v>
      </c>
      <c r="Q10" s="38" t="s">
        <v>61</v>
      </c>
      <c r="S10" s="5" t="s">
        <v>760</v>
      </c>
      <c r="T10" s="5">
        <v>0</v>
      </c>
    </row>
    <row r="11" spans="1:20" ht="12.75">
      <c r="A11" s="5">
        <v>6</v>
      </c>
      <c r="B11" s="5" t="s">
        <v>743</v>
      </c>
      <c r="C11" s="5">
        <v>8</v>
      </c>
      <c r="D11" s="50"/>
      <c r="E11">
        <v>6</v>
      </c>
      <c r="F11" s="50"/>
      <c r="G11" s="18">
        <v>8</v>
      </c>
      <c r="H11" s="8">
        <v>2</v>
      </c>
      <c r="I11" s="8" t="s">
        <v>500</v>
      </c>
      <c r="J11" s="8">
        <v>0</v>
      </c>
      <c r="K11" s="8">
        <v>23</v>
      </c>
      <c r="L11" s="8">
        <v>109</v>
      </c>
      <c r="M11" s="8">
        <v>0</v>
      </c>
      <c r="N11" s="8">
        <v>0</v>
      </c>
      <c r="O11" s="8">
        <v>0</v>
      </c>
      <c r="P11" s="37">
        <f t="shared" si="0"/>
        <v>350</v>
      </c>
      <c r="Q11" s="38" t="s">
        <v>254</v>
      </c>
      <c r="S11" s="5" t="s">
        <v>761</v>
      </c>
      <c r="T11" s="5">
        <v>0</v>
      </c>
    </row>
    <row r="12" spans="7:20" ht="12.75">
      <c r="G12" s="20">
        <v>9</v>
      </c>
      <c r="H12" s="7">
        <v>3</v>
      </c>
      <c r="I12" s="7" t="s">
        <v>53</v>
      </c>
      <c r="J12" s="7">
        <v>2</v>
      </c>
      <c r="K12" s="7">
        <v>110</v>
      </c>
      <c r="L12" s="7">
        <v>20</v>
      </c>
      <c r="M12" s="7">
        <v>0</v>
      </c>
      <c r="N12" s="7">
        <v>0</v>
      </c>
      <c r="O12" s="7">
        <v>0</v>
      </c>
      <c r="P12" s="41">
        <f t="shared" si="0"/>
        <v>170</v>
      </c>
      <c r="Q12" s="42" t="s">
        <v>85</v>
      </c>
      <c r="S12" s="5" t="s">
        <v>762</v>
      </c>
      <c r="T12" s="5">
        <v>97</v>
      </c>
    </row>
    <row r="13" spans="1:20" ht="12.75">
      <c r="A13" s="7">
        <v>2</v>
      </c>
      <c r="B13" s="7" t="s">
        <v>405</v>
      </c>
      <c r="C13" s="7">
        <v>128</v>
      </c>
      <c r="D13" s="25">
        <f>C13/$C$2</f>
        <v>0.9696969696969697</v>
      </c>
      <c r="E13">
        <v>107</v>
      </c>
      <c r="F13" s="25">
        <f>E13/$C$3</f>
        <v>0.9907407407407407</v>
      </c>
      <c r="G13" s="20">
        <v>10</v>
      </c>
      <c r="H13" s="7">
        <v>6</v>
      </c>
      <c r="I13" s="7" t="s">
        <v>741</v>
      </c>
      <c r="J13" s="7">
        <v>8</v>
      </c>
      <c r="K13" s="7">
        <v>102</v>
      </c>
      <c r="L13" s="7">
        <v>22</v>
      </c>
      <c r="M13" s="7">
        <v>0</v>
      </c>
      <c r="N13" s="7">
        <v>0</v>
      </c>
      <c r="O13" s="7">
        <v>0</v>
      </c>
      <c r="P13" s="41">
        <f t="shared" si="0"/>
        <v>168</v>
      </c>
      <c r="Q13" s="42" t="s">
        <v>709</v>
      </c>
      <c r="S13" s="5" t="s">
        <v>763</v>
      </c>
      <c r="T13" s="5">
        <v>2</v>
      </c>
    </row>
    <row r="14" spans="1:20" ht="12.75">
      <c r="A14" s="5">
        <v>7</v>
      </c>
      <c r="B14" s="5" t="s">
        <v>116</v>
      </c>
      <c r="C14" s="5">
        <v>4</v>
      </c>
      <c r="D14" s="50"/>
      <c r="E14">
        <v>1</v>
      </c>
      <c r="F14" s="50"/>
      <c r="G14" s="22">
        <v>11</v>
      </c>
      <c r="H14" s="5">
        <v>6</v>
      </c>
      <c r="I14" s="5" t="s">
        <v>525</v>
      </c>
      <c r="J14" s="7">
        <v>33</v>
      </c>
      <c r="K14" s="7">
        <v>75</v>
      </c>
      <c r="L14" s="7">
        <v>21</v>
      </c>
      <c r="M14" s="7">
        <v>3</v>
      </c>
      <c r="N14" s="7">
        <v>0</v>
      </c>
      <c r="O14" s="7">
        <v>0</v>
      </c>
      <c r="P14" s="41">
        <f t="shared" si="0"/>
        <v>159</v>
      </c>
      <c r="Q14" s="42" t="s">
        <v>263</v>
      </c>
      <c r="S14" s="5" t="s">
        <v>764</v>
      </c>
      <c r="T14" s="5">
        <v>0</v>
      </c>
    </row>
    <row r="15" spans="7:20" ht="12.75">
      <c r="G15" s="20">
        <v>12</v>
      </c>
      <c r="H15" s="7">
        <v>3</v>
      </c>
      <c r="I15" s="7" t="s">
        <v>737</v>
      </c>
      <c r="J15" s="7">
        <v>8</v>
      </c>
      <c r="K15" s="7">
        <v>111</v>
      </c>
      <c r="L15" s="7">
        <v>13</v>
      </c>
      <c r="M15" s="7">
        <v>0</v>
      </c>
      <c r="N15" s="7">
        <v>0</v>
      </c>
      <c r="O15" s="7">
        <v>0</v>
      </c>
      <c r="P15" s="41">
        <f t="shared" si="0"/>
        <v>150</v>
      </c>
      <c r="Q15" s="42" t="s">
        <v>266</v>
      </c>
      <c r="S15" s="5" t="s">
        <v>765</v>
      </c>
      <c r="T15" s="5">
        <v>0</v>
      </c>
    </row>
    <row r="16" spans="1:20" ht="12.75">
      <c r="A16" s="7">
        <v>1</v>
      </c>
      <c r="B16" s="7" t="s">
        <v>518</v>
      </c>
      <c r="C16" s="7">
        <v>131</v>
      </c>
      <c r="D16" s="25">
        <f>C16/$C$2</f>
        <v>0.9924242424242424</v>
      </c>
      <c r="E16">
        <v>106</v>
      </c>
      <c r="F16" s="25">
        <f>E16/$C$3</f>
        <v>0.9814814814814815</v>
      </c>
      <c r="G16" s="20">
        <v>13</v>
      </c>
      <c r="H16" s="7">
        <v>5</v>
      </c>
      <c r="I16" s="7" t="s">
        <v>673</v>
      </c>
      <c r="J16" s="7">
        <v>2</v>
      </c>
      <c r="K16" s="7">
        <v>130</v>
      </c>
      <c r="L16" s="7">
        <v>0</v>
      </c>
      <c r="M16" s="7">
        <v>0</v>
      </c>
      <c r="N16" s="7">
        <v>0</v>
      </c>
      <c r="O16" s="7">
        <v>0</v>
      </c>
      <c r="P16" s="41">
        <f t="shared" si="0"/>
        <v>130</v>
      </c>
      <c r="Q16" s="42" t="s">
        <v>54</v>
      </c>
      <c r="S16" s="5" t="s">
        <v>766</v>
      </c>
      <c r="T16" s="5">
        <v>45</v>
      </c>
    </row>
    <row r="17" spans="1:20" ht="12.75">
      <c r="A17" s="5">
        <v>8</v>
      </c>
      <c r="B17" s="5" t="s">
        <v>487</v>
      </c>
      <c r="C17" s="5">
        <v>1</v>
      </c>
      <c r="D17" s="50"/>
      <c r="E17">
        <v>2</v>
      </c>
      <c r="F17" s="50"/>
      <c r="G17" s="20">
        <v>14</v>
      </c>
      <c r="H17" s="7">
        <v>4</v>
      </c>
      <c r="I17" s="7" t="s">
        <v>482</v>
      </c>
      <c r="J17" s="7">
        <v>24</v>
      </c>
      <c r="K17" s="7">
        <v>107</v>
      </c>
      <c r="L17" s="7">
        <v>1</v>
      </c>
      <c r="M17" s="7">
        <v>0</v>
      </c>
      <c r="N17" s="7">
        <v>0</v>
      </c>
      <c r="O17" s="7">
        <v>0</v>
      </c>
      <c r="P17" s="41">
        <f t="shared" si="0"/>
        <v>110</v>
      </c>
      <c r="Q17" s="42" t="s">
        <v>774</v>
      </c>
      <c r="S17" s="5" t="s">
        <v>767</v>
      </c>
      <c r="T17" s="5">
        <v>10</v>
      </c>
    </row>
    <row r="18" spans="7:20" ht="12.75">
      <c r="G18" s="22">
        <v>15</v>
      </c>
      <c r="H18" s="5">
        <v>4</v>
      </c>
      <c r="I18" s="5" t="s">
        <v>738</v>
      </c>
      <c r="J18" s="7">
        <v>37</v>
      </c>
      <c r="K18" s="7">
        <v>94</v>
      </c>
      <c r="L18" s="7">
        <v>1</v>
      </c>
      <c r="M18" s="7">
        <v>0</v>
      </c>
      <c r="N18" s="7">
        <v>0</v>
      </c>
      <c r="O18" s="7">
        <v>0</v>
      </c>
      <c r="P18" s="41">
        <f t="shared" si="0"/>
        <v>97</v>
      </c>
      <c r="Q18" s="42" t="s">
        <v>276</v>
      </c>
      <c r="S18" s="5" t="s">
        <v>768</v>
      </c>
      <c r="T18" s="5">
        <v>0</v>
      </c>
    </row>
    <row r="19" spans="1:20" ht="12.75">
      <c r="A19" s="7">
        <v>4</v>
      </c>
      <c r="B19" s="7" t="s">
        <v>482</v>
      </c>
      <c r="C19" s="7">
        <v>108</v>
      </c>
      <c r="D19" s="25">
        <f>C19/$C$2</f>
        <v>0.8181818181818182</v>
      </c>
      <c r="E19">
        <v>90</v>
      </c>
      <c r="F19" s="25">
        <f>E19/$C$3</f>
        <v>0.8333333333333334</v>
      </c>
      <c r="G19" s="20">
        <v>16</v>
      </c>
      <c r="H19" s="7">
        <v>4</v>
      </c>
      <c r="I19" s="7" t="s">
        <v>45</v>
      </c>
      <c r="J19" s="7">
        <v>45</v>
      </c>
      <c r="K19" s="7">
        <v>87</v>
      </c>
      <c r="L19" s="7">
        <v>0</v>
      </c>
      <c r="M19" s="7">
        <v>0</v>
      </c>
      <c r="N19" s="7">
        <v>0</v>
      </c>
      <c r="O19" s="7">
        <v>0</v>
      </c>
      <c r="P19" s="41">
        <f t="shared" si="0"/>
        <v>87</v>
      </c>
      <c r="Q19" s="42" t="s">
        <v>62</v>
      </c>
      <c r="S19" s="7" t="s">
        <v>776</v>
      </c>
      <c r="T19" s="7">
        <v>0</v>
      </c>
    </row>
    <row r="20" spans="1:20" ht="12.75">
      <c r="A20" s="5">
        <v>5</v>
      </c>
      <c r="B20" s="5" t="s">
        <v>655</v>
      </c>
      <c r="C20" s="5">
        <v>24</v>
      </c>
      <c r="D20" s="50"/>
      <c r="E20">
        <v>18</v>
      </c>
      <c r="F20" s="50"/>
      <c r="G20" s="20">
        <v>17</v>
      </c>
      <c r="H20" s="7">
        <v>3</v>
      </c>
      <c r="I20" s="7" t="s">
        <v>742</v>
      </c>
      <c r="J20" s="5">
        <v>99</v>
      </c>
      <c r="K20" s="5">
        <v>23</v>
      </c>
      <c r="L20" s="5">
        <v>10</v>
      </c>
      <c r="M20" s="5">
        <v>0</v>
      </c>
      <c r="N20" s="5">
        <v>0</v>
      </c>
      <c r="O20" s="5">
        <v>0</v>
      </c>
      <c r="P20" s="39">
        <f t="shared" si="0"/>
        <v>53</v>
      </c>
      <c r="Q20" s="40" t="s">
        <v>717</v>
      </c>
      <c r="S20" s="7" t="s">
        <v>779</v>
      </c>
      <c r="T20" s="7">
        <v>26</v>
      </c>
    </row>
    <row r="21" spans="7:20" ht="12.75">
      <c r="G21" s="22">
        <v>18</v>
      </c>
      <c r="H21" s="5">
        <v>5</v>
      </c>
      <c r="I21" s="5" t="s">
        <v>740</v>
      </c>
      <c r="J21" s="5">
        <v>87</v>
      </c>
      <c r="K21" s="5">
        <v>45</v>
      </c>
      <c r="L21" s="5">
        <v>0</v>
      </c>
      <c r="M21" s="5">
        <v>0</v>
      </c>
      <c r="N21" s="5">
        <v>0</v>
      </c>
      <c r="O21" s="5">
        <v>0</v>
      </c>
      <c r="P21" s="39">
        <f>+K21+L21*3+M21*7+N21*15+O21*31</f>
        <v>45</v>
      </c>
      <c r="Q21" s="40" t="s">
        <v>83</v>
      </c>
      <c r="S21" s="7" t="s">
        <v>780</v>
      </c>
      <c r="T21" s="7">
        <v>2</v>
      </c>
    </row>
    <row r="22" spans="1:20" ht="12.75">
      <c r="A22" s="5">
        <v>6</v>
      </c>
      <c r="B22" s="5" t="s">
        <v>525</v>
      </c>
      <c r="C22" s="5">
        <v>99</v>
      </c>
      <c r="D22" s="25">
        <f>C22/$C$2</f>
        <v>0.75</v>
      </c>
      <c r="E22">
        <v>91</v>
      </c>
      <c r="F22" s="25">
        <f>E22/$C$3</f>
        <v>0.8425925925925926</v>
      </c>
      <c r="G22" s="20">
        <v>19</v>
      </c>
      <c r="H22" s="7">
        <v>5</v>
      </c>
      <c r="I22" s="7" t="s">
        <v>739</v>
      </c>
      <c r="J22" s="5">
        <v>95</v>
      </c>
      <c r="K22" s="5">
        <v>36</v>
      </c>
      <c r="L22" s="5">
        <v>0</v>
      </c>
      <c r="M22" s="5">
        <v>1</v>
      </c>
      <c r="N22" s="5">
        <v>0</v>
      </c>
      <c r="O22" s="5">
        <v>0</v>
      </c>
      <c r="P22" s="39">
        <f t="shared" si="0"/>
        <v>43</v>
      </c>
      <c r="Q22" s="40" t="s">
        <v>86</v>
      </c>
      <c r="S22" s="7" t="s">
        <v>781</v>
      </c>
      <c r="T22" s="7">
        <v>20</v>
      </c>
    </row>
    <row r="23" spans="1:20" ht="12.75">
      <c r="A23" s="7">
        <v>3</v>
      </c>
      <c r="B23" s="7" t="s">
        <v>742</v>
      </c>
      <c r="C23" s="7">
        <v>33</v>
      </c>
      <c r="D23" s="25"/>
      <c r="E23">
        <v>17</v>
      </c>
      <c r="F23" s="25"/>
      <c r="G23" s="22">
        <v>20</v>
      </c>
      <c r="H23" s="5">
        <v>5</v>
      </c>
      <c r="I23" s="5" t="s">
        <v>655</v>
      </c>
      <c r="J23" s="5">
        <v>108</v>
      </c>
      <c r="K23" s="5">
        <v>24</v>
      </c>
      <c r="L23" s="5">
        <v>0</v>
      </c>
      <c r="M23" s="5">
        <v>0</v>
      </c>
      <c r="N23" s="5">
        <v>0</v>
      </c>
      <c r="O23" s="5">
        <v>0</v>
      </c>
      <c r="P23" s="39">
        <f t="shared" si="0"/>
        <v>24</v>
      </c>
      <c r="Q23" s="40" t="s">
        <v>787</v>
      </c>
      <c r="S23" s="7" t="s">
        <v>782</v>
      </c>
      <c r="T23" s="7">
        <v>6</v>
      </c>
    </row>
    <row r="24" spans="7:20" ht="12.75">
      <c r="G24" s="22">
        <v>21</v>
      </c>
      <c r="H24" s="5">
        <v>3</v>
      </c>
      <c r="I24" s="5" t="s">
        <v>744</v>
      </c>
      <c r="J24" s="5">
        <v>124</v>
      </c>
      <c r="K24" s="5">
        <v>7</v>
      </c>
      <c r="L24" s="5">
        <v>1</v>
      </c>
      <c r="M24" s="5">
        <v>0</v>
      </c>
      <c r="N24" s="5">
        <v>0</v>
      </c>
      <c r="O24" s="5">
        <v>0</v>
      </c>
      <c r="P24" s="39">
        <f>+K24+L24*3+M24*7+N24*15+O24*31</f>
        <v>10</v>
      </c>
      <c r="Q24" s="40" t="s">
        <v>732</v>
      </c>
      <c r="S24" s="7" t="s">
        <v>783</v>
      </c>
      <c r="T24" s="7">
        <v>40</v>
      </c>
    </row>
    <row r="25" spans="1:20" ht="12.75">
      <c r="A25" s="7">
        <v>2</v>
      </c>
      <c r="B25" s="7" t="s">
        <v>433</v>
      </c>
      <c r="C25" s="7">
        <v>132</v>
      </c>
      <c r="D25" s="25">
        <f>C25/$C$2</f>
        <v>1</v>
      </c>
      <c r="E25">
        <v>108</v>
      </c>
      <c r="F25" s="25">
        <f>E25/$C$3</f>
        <v>1</v>
      </c>
      <c r="G25" s="22">
        <v>22</v>
      </c>
      <c r="H25" s="5">
        <v>6</v>
      </c>
      <c r="I25" s="5" t="s">
        <v>743</v>
      </c>
      <c r="J25" s="5">
        <v>124</v>
      </c>
      <c r="K25" s="5">
        <v>8</v>
      </c>
      <c r="L25" s="5">
        <v>0</v>
      </c>
      <c r="M25" s="5">
        <v>0</v>
      </c>
      <c r="N25" s="5">
        <v>0</v>
      </c>
      <c r="O25" s="5">
        <v>0</v>
      </c>
      <c r="P25" s="39">
        <f t="shared" si="0"/>
        <v>8</v>
      </c>
      <c r="Q25" s="40" t="s">
        <v>173</v>
      </c>
      <c r="S25" s="7" t="s">
        <v>784</v>
      </c>
      <c r="T25" s="7">
        <v>0</v>
      </c>
    </row>
    <row r="26" spans="7:20" ht="12.75">
      <c r="G26" s="22">
        <v>23</v>
      </c>
      <c r="H26" s="5">
        <v>7</v>
      </c>
      <c r="I26" s="5" t="s">
        <v>116</v>
      </c>
      <c r="J26" s="5">
        <v>128</v>
      </c>
      <c r="K26" s="5">
        <v>3</v>
      </c>
      <c r="L26" s="5">
        <v>1</v>
      </c>
      <c r="M26" s="5">
        <v>0</v>
      </c>
      <c r="N26" s="5">
        <v>0</v>
      </c>
      <c r="O26" s="5">
        <v>0</v>
      </c>
      <c r="P26" s="39">
        <f t="shared" si="0"/>
        <v>6</v>
      </c>
      <c r="Q26" s="40" t="s">
        <v>775</v>
      </c>
      <c r="S26" s="7" t="s">
        <v>785</v>
      </c>
      <c r="T26" s="7"/>
    </row>
    <row r="27" spans="1:20" ht="12.75">
      <c r="A27" s="7">
        <v>1</v>
      </c>
      <c r="B27" s="7" t="s">
        <v>628</v>
      </c>
      <c r="C27" s="7">
        <v>132</v>
      </c>
      <c r="D27" s="25">
        <f>C27/$C$2</f>
        <v>1</v>
      </c>
      <c r="E27">
        <v>108</v>
      </c>
      <c r="F27" s="25">
        <f>E27/$C$3</f>
        <v>1</v>
      </c>
      <c r="G27" s="22">
        <v>24</v>
      </c>
      <c r="H27" s="5">
        <v>8</v>
      </c>
      <c r="I27" s="5" t="s">
        <v>487</v>
      </c>
      <c r="J27" s="5">
        <v>131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39">
        <f t="shared" si="0"/>
        <v>3</v>
      </c>
      <c r="Q27" s="40" t="s">
        <v>171</v>
      </c>
      <c r="S27" s="8" t="s">
        <v>786</v>
      </c>
      <c r="T27" s="8"/>
    </row>
    <row r="28" spans="7:20" ht="12.75">
      <c r="G28" s="22">
        <v>25</v>
      </c>
      <c r="H28" s="5">
        <v>6</v>
      </c>
      <c r="I28" s="5" t="s">
        <v>676</v>
      </c>
      <c r="J28" s="5">
        <v>130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39">
        <f>+K28+L28*3+M28*7+N28*15+O28*31</f>
        <v>2</v>
      </c>
      <c r="Q28" s="40" t="s">
        <v>174</v>
      </c>
      <c r="S28" s="8" t="s">
        <v>790</v>
      </c>
      <c r="T28" s="8"/>
    </row>
    <row r="29" spans="1:20" ht="12.75">
      <c r="A29" s="5">
        <v>4</v>
      </c>
      <c r="B29" s="5" t="s">
        <v>738</v>
      </c>
      <c r="C29" s="5">
        <v>95</v>
      </c>
      <c r="D29" s="25">
        <f>C29/$C$2</f>
        <v>0.7196969696969697</v>
      </c>
      <c r="E29">
        <v>88</v>
      </c>
      <c r="F29" s="25">
        <f>E29/$C$3</f>
        <v>0.8148148148148148</v>
      </c>
      <c r="G29" s="22">
        <v>25</v>
      </c>
      <c r="H29" s="5">
        <v>4</v>
      </c>
      <c r="I29" s="5" t="s">
        <v>745</v>
      </c>
      <c r="J29" s="5">
        <v>130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39">
        <f t="shared" si="0"/>
        <v>2</v>
      </c>
      <c r="Q29" s="40" t="s">
        <v>174</v>
      </c>
      <c r="S29" s="8" t="s">
        <v>791</v>
      </c>
      <c r="T29" s="8"/>
    </row>
    <row r="30" spans="1:20" ht="12.75">
      <c r="A30" s="7">
        <v>5</v>
      </c>
      <c r="B30" s="7" t="s">
        <v>739</v>
      </c>
      <c r="C30" s="7">
        <v>37</v>
      </c>
      <c r="D30" s="25"/>
      <c r="E30">
        <v>20</v>
      </c>
      <c r="F30" s="25"/>
      <c r="G30" s="22">
        <v>27</v>
      </c>
      <c r="H30" s="5">
        <v>7</v>
      </c>
      <c r="I30" s="5" t="s">
        <v>669</v>
      </c>
      <c r="J30" s="5">
        <v>132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9">
        <f>+K30+L30*3+M30*7+N30*15+O30*31</f>
        <v>0</v>
      </c>
      <c r="Q30" s="40" t="s">
        <v>299</v>
      </c>
      <c r="S30" s="8" t="s">
        <v>792</v>
      </c>
      <c r="T30" s="8"/>
    </row>
    <row r="31" spans="7:20" ht="12.75">
      <c r="G31" s="22">
        <v>27</v>
      </c>
      <c r="H31" s="5">
        <v>7</v>
      </c>
      <c r="I31" s="5" t="s">
        <v>751</v>
      </c>
      <c r="J31" s="5">
        <v>132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39">
        <f>+K31+L31*3+M31*7+N31*15+O31*31</f>
        <v>0</v>
      </c>
      <c r="Q31" s="40" t="s">
        <v>299</v>
      </c>
      <c r="S31" s="9" t="s">
        <v>769</v>
      </c>
      <c r="T31" s="9"/>
    </row>
    <row r="32" spans="1:20" ht="12.75">
      <c r="A32" s="7">
        <v>3</v>
      </c>
      <c r="B32" s="7" t="s">
        <v>53</v>
      </c>
      <c r="C32" s="7">
        <v>130</v>
      </c>
      <c r="D32" s="25">
        <f>C32/$C$2</f>
        <v>0.9848484848484849</v>
      </c>
      <c r="E32">
        <v>106</v>
      </c>
      <c r="F32" s="25">
        <f>E32/$C$3</f>
        <v>0.9814814814814815</v>
      </c>
      <c r="G32" s="22">
        <v>27</v>
      </c>
      <c r="H32" s="5">
        <v>7</v>
      </c>
      <c r="I32" s="5" t="s">
        <v>752</v>
      </c>
      <c r="J32" s="5">
        <v>132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39">
        <f>+K32+L32*3+M32*7+N32*15+O32*31</f>
        <v>0</v>
      </c>
      <c r="Q32" s="40" t="s">
        <v>299</v>
      </c>
      <c r="S32" s="9" t="s">
        <v>769</v>
      </c>
      <c r="T32" s="9"/>
    </row>
    <row r="33" spans="1:20" ht="12.75">
      <c r="A33" s="5">
        <v>6</v>
      </c>
      <c r="B33" s="5" t="s">
        <v>676</v>
      </c>
      <c r="C33" s="5">
        <v>2</v>
      </c>
      <c r="D33" s="50"/>
      <c r="E33">
        <v>2</v>
      </c>
      <c r="F33" s="50"/>
      <c r="G33" s="22">
        <v>27</v>
      </c>
      <c r="H33" s="5">
        <v>8</v>
      </c>
      <c r="I33" s="5" t="s">
        <v>636</v>
      </c>
      <c r="J33" s="5">
        <v>132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39">
        <f t="shared" si="0"/>
        <v>0</v>
      </c>
      <c r="Q33" s="40" t="s">
        <v>299</v>
      </c>
      <c r="S33" s="12" t="s">
        <v>769</v>
      </c>
      <c r="T33" s="12"/>
    </row>
    <row r="34" spans="7:17" ht="12.75">
      <c r="G34" s="22">
        <v>27</v>
      </c>
      <c r="H34" s="5">
        <v>8</v>
      </c>
      <c r="I34" s="5" t="s">
        <v>750</v>
      </c>
      <c r="J34" s="5">
        <v>132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39">
        <f t="shared" si="0"/>
        <v>0</v>
      </c>
      <c r="Q34" s="40" t="s">
        <v>299</v>
      </c>
    </row>
    <row r="35" spans="1:20" ht="12.75">
      <c r="A35" s="7">
        <v>2</v>
      </c>
      <c r="B35" s="7" t="s">
        <v>608</v>
      </c>
      <c r="C35" s="7">
        <v>132</v>
      </c>
      <c r="D35" s="25">
        <f>C35/$C$2</f>
        <v>1</v>
      </c>
      <c r="E35">
        <v>108</v>
      </c>
      <c r="F35" s="25">
        <f>E35/$C$3</f>
        <v>1</v>
      </c>
      <c r="G35" s="22">
        <v>27</v>
      </c>
      <c r="H35" s="5">
        <v>8</v>
      </c>
      <c r="I35" s="5" t="s">
        <v>144</v>
      </c>
      <c r="J35" s="5">
        <v>132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39">
        <f t="shared" si="0"/>
        <v>0</v>
      </c>
      <c r="Q35" s="40" t="s">
        <v>299</v>
      </c>
      <c r="S35" t="s">
        <v>305</v>
      </c>
      <c r="T35">
        <f>SUM(T3:T33)</f>
        <v>450</v>
      </c>
    </row>
    <row r="36" spans="19:20" ht="12.75">
      <c r="S36" t="s">
        <v>306</v>
      </c>
      <c r="T36">
        <v>10640</v>
      </c>
    </row>
    <row r="37" spans="1:20" ht="12.75">
      <c r="A37" s="7">
        <v>1</v>
      </c>
      <c r="B37" s="7" t="s">
        <v>419</v>
      </c>
      <c r="C37" s="7">
        <v>132</v>
      </c>
      <c r="D37" s="25">
        <f>C37/$C$2</f>
        <v>1</v>
      </c>
      <c r="E37">
        <v>108</v>
      </c>
      <c r="F37" s="25">
        <f>E37/$C$3</f>
        <v>1</v>
      </c>
      <c r="G37" t="s">
        <v>794</v>
      </c>
      <c r="S37" t="s">
        <v>307</v>
      </c>
      <c r="T37" s="23">
        <f>+T35/T36</f>
        <v>0.042293233082706765</v>
      </c>
    </row>
    <row r="39" spans="1:6" ht="12.75">
      <c r="A39" s="7">
        <v>4</v>
      </c>
      <c r="B39" s="7" t="s">
        <v>45</v>
      </c>
      <c r="C39" s="7">
        <v>87</v>
      </c>
      <c r="D39" s="25">
        <f>C39/$C$2</f>
        <v>0.6590909090909091</v>
      </c>
      <c r="E39">
        <v>68</v>
      </c>
      <c r="F39" s="25">
        <f>E39/$C$3</f>
        <v>0.6296296296296297</v>
      </c>
    </row>
    <row r="40" spans="1:6" ht="12.75">
      <c r="A40" s="5">
        <v>5</v>
      </c>
      <c r="B40" s="5" t="s">
        <v>740</v>
      </c>
      <c r="C40" s="5">
        <v>45</v>
      </c>
      <c r="D40" s="50"/>
      <c r="E40">
        <v>40</v>
      </c>
      <c r="F40" s="50"/>
    </row>
    <row r="42" spans="1:6" ht="12.75">
      <c r="A42" s="7">
        <v>6</v>
      </c>
      <c r="B42" s="7" t="s">
        <v>741</v>
      </c>
      <c r="C42" s="7">
        <v>124</v>
      </c>
      <c r="D42" s="25">
        <f>C42/$C$2</f>
        <v>0.9393939393939394</v>
      </c>
      <c r="E42">
        <v>99</v>
      </c>
      <c r="F42" s="25">
        <f>E42/$C$3</f>
        <v>0.9166666666666666</v>
      </c>
    </row>
    <row r="43" spans="1:6" ht="12.75">
      <c r="A43" s="5">
        <v>3</v>
      </c>
      <c r="B43" s="5" t="s">
        <v>744</v>
      </c>
      <c r="C43" s="5">
        <v>8</v>
      </c>
      <c r="D43" s="50"/>
      <c r="E43">
        <v>9</v>
      </c>
      <c r="F43" s="50"/>
    </row>
    <row r="45" spans="1:6" ht="12.75">
      <c r="A45" s="7">
        <v>2</v>
      </c>
      <c r="B45" s="7" t="s">
        <v>500</v>
      </c>
      <c r="C45" s="7">
        <v>132</v>
      </c>
      <c r="D45" s="25">
        <f>C45/$C$2</f>
        <v>1</v>
      </c>
      <c r="E45">
        <v>108</v>
      </c>
      <c r="F45" s="25">
        <f>E45/$C$3</f>
        <v>1</v>
      </c>
    </row>
    <row r="47" ht="12.75">
      <c r="A47" s="1" t="s">
        <v>229</v>
      </c>
    </row>
    <row r="49" spans="1:6" ht="12.75">
      <c r="A49" s="8">
        <v>1</v>
      </c>
      <c r="B49" s="8" t="s">
        <v>409</v>
      </c>
      <c r="C49" s="8">
        <v>132</v>
      </c>
      <c r="D49" s="25">
        <f>C49/$C$2</f>
        <v>1</v>
      </c>
      <c r="E49">
        <v>108</v>
      </c>
      <c r="F49" s="25">
        <f>E49/$C$3</f>
        <v>1</v>
      </c>
    </row>
    <row r="51" spans="1:6" ht="12.75">
      <c r="A51" s="8">
        <v>2</v>
      </c>
      <c r="B51" s="8" t="s">
        <v>405</v>
      </c>
      <c r="C51" s="8">
        <v>118</v>
      </c>
      <c r="D51" s="25">
        <f>C51/$C$2</f>
        <v>0.8939393939393939</v>
      </c>
      <c r="E51">
        <v>103</v>
      </c>
      <c r="F51" s="25">
        <f>E51/$C$3</f>
        <v>0.9537037037037037</v>
      </c>
    </row>
    <row r="52" spans="1:6" ht="12.75">
      <c r="A52" s="7">
        <v>3</v>
      </c>
      <c r="B52" s="7" t="s">
        <v>737</v>
      </c>
      <c r="C52" s="7">
        <v>13</v>
      </c>
      <c r="D52" s="25"/>
      <c r="E52">
        <v>5</v>
      </c>
      <c r="F52" s="25"/>
    </row>
    <row r="53" spans="1:6" ht="12.75">
      <c r="A53" s="5">
        <v>7</v>
      </c>
      <c r="B53" s="5" t="s">
        <v>116</v>
      </c>
      <c r="C53" s="5">
        <v>1</v>
      </c>
      <c r="D53" s="50"/>
      <c r="E53">
        <v>0</v>
      </c>
      <c r="F53" s="50"/>
    </row>
    <row r="55" spans="1:6" ht="12.75">
      <c r="A55" s="8">
        <v>1</v>
      </c>
      <c r="B55" s="8" t="s">
        <v>518</v>
      </c>
      <c r="C55" s="8">
        <v>130</v>
      </c>
      <c r="D55" s="25">
        <f>C55/$C$2</f>
        <v>0.9848484848484849</v>
      </c>
      <c r="E55">
        <v>106</v>
      </c>
      <c r="F55" s="25">
        <f>E55/$C$3</f>
        <v>0.9814814814814815</v>
      </c>
    </row>
    <row r="56" spans="1:6" ht="12.75">
      <c r="A56" s="7">
        <v>4</v>
      </c>
      <c r="B56" s="7" t="s">
        <v>482</v>
      </c>
      <c r="C56" s="7">
        <v>1</v>
      </c>
      <c r="D56" s="25"/>
      <c r="E56">
        <v>1</v>
      </c>
      <c r="F56" s="25"/>
    </row>
    <row r="57" spans="1:6" ht="12.75">
      <c r="A57" s="5">
        <v>8</v>
      </c>
      <c r="B57" s="5" t="s">
        <v>487</v>
      </c>
      <c r="C57" s="5">
        <v>1</v>
      </c>
      <c r="D57" s="50"/>
      <c r="E57">
        <v>1</v>
      </c>
      <c r="F57" s="50"/>
    </row>
    <row r="59" spans="1:6" ht="12.75">
      <c r="A59" s="8">
        <v>2</v>
      </c>
      <c r="B59" s="8" t="s">
        <v>433</v>
      </c>
      <c r="C59" s="8">
        <v>98</v>
      </c>
      <c r="D59" s="25">
        <f>C59/$C$2</f>
        <v>0.7424242424242424</v>
      </c>
      <c r="E59">
        <v>76</v>
      </c>
      <c r="F59" s="25">
        <f>E59/$C$3</f>
        <v>0.7037037037037037</v>
      </c>
    </row>
    <row r="60" spans="1:6" ht="12.75">
      <c r="A60" s="5">
        <v>6</v>
      </c>
      <c r="B60" s="5" t="s">
        <v>525</v>
      </c>
      <c r="C60" s="5">
        <v>24</v>
      </c>
      <c r="D60" s="50"/>
      <c r="E60">
        <v>27</v>
      </c>
      <c r="F60" s="50"/>
    </row>
    <row r="61" spans="1:6" ht="12.75">
      <c r="A61" s="7">
        <v>3</v>
      </c>
      <c r="B61" s="7" t="s">
        <v>742</v>
      </c>
      <c r="C61" s="7">
        <v>10</v>
      </c>
      <c r="D61" s="25"/>
      <c r="E61">
        <v>5</v>
      </c>
      <c r="F61" s="25"/>
    </row>
    <row r="63" spans="1:6" ht="12.75">
      <c r="A63" s="8">
        <v>1</v>
      </c>
      <c r="B63" s="8" t="s">
        <v>628</v>
      </c>
      <c r="C63" s="8">
        <v>130</v>
      </c>
      <c r="D63" s="25">
        <f>C63/$C$2</f>
        <v>0.9848484848484849</v>
      </c>
      <c r="E63">
        <v>108</v>
      </c>
      <c r="F63" s="25">
        <f>E63/$C$3</f>
        <v>1</v>
      </c>
    </row>
    <row r="64" spans="1:6" ht="12.75">
      <c r="A64" s="5">
        <v>4</v>
      </c>
      <c r="B64" s="5" t="s">
        <v>738</v>
      </c>
      <c r="C64" s="5">
        <v>1</v>
      </c>
      <c r="D64" s="50"/>
      <c r="E64">
        <v>0</v>
      </c>
      <c r="F64" s="50"/>
    </row>
    <row r="65" spans="1:6" ht="12.75">
      <c r="A65" s="7">
        <v>5</v>
      </c>
      <c r="B65" s="7" t="s">
        <v>739</v>
      </c>
      <c r="C65" s="7">
        <v>1</v>
      </c>
      <c r="D65" s="25"/>
      <c r="E65">
        <v>0</v>
      </c>
      <c r="F65" s="25"/>
    </row>
    <row r="67" spans="1:6" ht="12.75">
      <c r="A67" s="8">
        <v>2</v>
      </c>
      <c r="B67" s="8" t="s">
        <v>608</v>
      </c>
      <c r="C67" s="8">
        <v>112</v>
      </c>
      <c r="D67" s="25">
        <f>C67/$C$2</f>
        <v>0.8484848484848485</v>
      </c>
      <c r="E67">
        <v>89</v>
      </c>
      <c r="F67" s="25">
        <f>E67/$C$3</f>
        <v>0.8240740740740741</v>
      </c>
    </row>
    <row r="68" spans="1:6" ht="12.75">
      <c r="A68" s="7">
        <v>3</v>
      </c>
      <c r="B68" s="7" t="s">
        <v>53</v>
      </c>
      <c r="C68" s="7">
        <v>20</v>
      </c>
      <c r="D68" s="25"/>
      <c r="E68">
        <v>19</v>
      </c>
      <c r="F68" s="25"/>
    </row>
    <row r="70" spans="1:6" ht="12.75">
      <c r="A70" s="8">
        <v>1</v>
      </c>
      <c r="B70" s="8" t="s">
        <v>419</v>
      </c>
      <c r="C70" s="8">
        <v>132</v>
      </c>
      <c r="D70" s="25">
        <f>C70/$C$2</f>
        <v>1</v>
      </c>
      <c r="E70">
        <v>108</v>
      </c>
      <c r="F70" s="25">
        <f>E70/$C$3</f>
        <v>1</v>
      </c>
    </row>
    <row r="72" spans="1:6" ht="12.75">
      <c r="A72">
        <v>2</v>
      </c>
      <c r="B72" t="s">
        <v>500</v>
      </c>
      <c r="C72">
        <v>109</v>
      </c>
      <c r="D72" s="25">
        <f>C72/$C$2</f>
        <v>0.8257575757575758</v>
      </c>
      <c r="E72">
        <v>95</v>
      </c>
      <c r="F72" s="25">
        <f>E72/$C$3</f>
        <v>0.8796296296296297</v>
      </c>
    </row>
    <row r="73" spans="1:5" ht="12.75">
      <c r="A73">
        <v>6</v>
      </c>
      <c r="B73" t="s">
        <v>741</v>
      </c>
      <c r="C73">
        <v>22</v>
      </c>
      <c r="E73">
        <v>13</v>
      </c>
    </row>
    <row r="74" spans="1:6" ht="12.75">
      <c r="A74" s="5">
        <v>3</v>
      </c>
      <c r="B74" s="5" t="s">
        <v>744</v>
      </c>
      <c r="C74" s="5">
        <v>1</v>
      </c>
      <c r="D74" s="50"/>
      <c r="E74">
        <v>0</v>
      </c>
      <c r="F74" s="50"/>
    </row>
    <row r="76" ht="12.75">
      <c r="A76" s="1" t="s">
        <v>230</v>
      </c>
    </row>
    <row r="78" spans="1:6" ht="12.75">
      <c r="A78">
        <v>1</v>
      </c>
      <c r="B78" t="s">
        <v>409</v>
      </c>
      <c r="C78">
        <v>132</v>
      </c>
      <c r="D78" s="25">
        <f>C78/$C$2</f>
        <v>1</v>
      </c>
      <c r="E78">
        <v>108</v>
      </c>
      <c r="F78" s="25">
        <f>E78/$C$3</f>
        <v>1</v>
      </c>
    </row>
    <row r="80" spans="1:6" ht="12.75">
      <c r="A80">
        <v>1</v>
      </c>
      <c r="B80" t="s">
        <v>518</v>
      </c>
      <c r="C80">
        <v>99</v>
      </c>
      <c r="D80" s="25">
        <f>C80/$C$2</f>
        <v>0.75</v>
      </c>
      <c r="E80">
        <v>88</v>
      </c>
      <c r="F80" s="25">
        <f>E80/$C$3</f>
        <v>0.8148148148148148</v>
      </c>
    </row>
    <row r="81" spans="1:5" ht="12.75">
      <c r="A81">
        <v>2</v>
      </c>
      <c r="B81" t="s">
        <v>433</v>
      </c>
      <c r="C81">
        <v>30</v>
      </c>
      <c r="E81">
        <v>16</v>
      </c>
    </row>
    <row r="82" spans="1:6" ht="12.75">
      <c r="A82" s="5">
        <v>6</v>
      </c>
      <c r="B82" s="5" t="s">
        <v>525</v>
      </c>
      <c r="C82" s="5">
        <v>3</v>
      </c>
      <c r="D82" s="50"/>
      <c r="E82">
        <v>3</v>
      </c>
      <c r="F82" s="50"/>
    </row>
    <row r="83" spans="2:5" ht="12.75">
      <c r="B83" t="s">
        <v>742</v>
      </c>
      <c r="C83">
        <v>0</v>
      </c>
      <c r="E83">
        <v>1</v>
      </c>
    </row>
    <row r="84" spans="1:6" ht="12.75">
      <c r="A84">
        <v>1</v>
      </c>
      <c r="B84" t="s">
        <v>628</v>
      </c>
      <c r="C84">
        <v>112</v>
      </c>
      <c r="D84" s="25">
        <f>C84/$C$2</f>
        <v>0.8484848484848485</v>
      </c>
      <c r="E84">
        <v>103</v>
      </c>
      <c r="F84" s="25">
        <f>E84/$C$3</f>
        <v>0.9537037037037037</v>
      </c>
    </row>
    <row r="85" spans="1:5" ht="12.75">
      <c r="A85">
        <v>2</v>
      </c>
      <c r="B85" t="s">
        <v>608</v>
      </c>
      <c r="C85">
        <v>19</v>
      </c>
      <c r="E85">
        <v>5</v>
      </c>
    </row>
    <row r="86" spans="1:6" ht="12.75">
      <c r="A86" s="7">
        <v>5</v>
      </c>
      <c r="B86" s="7" t="s">
        <v>739</v>
      </c>
      <c r="C86" s="7">
        <v>1</v>
      </c>
      <c r="D86" s="25"/>
      <c r="E86">
        <v>0</v>
      </c>
      <c r="F86" s="25"/>
    </row>
    <row r="88" spans="1:6" ht="12.75">
      <c r="A88">
        <v>1</v>
      </c>
      <c r="B88" t="s">
        <v>419</v>
      </c>
      <c r="C88">
        <v>132</v>
      </c>
      <c r="D88" s="25">
        <f>C88/$C$2</f>
        <v>1</v>
      </c>
      <c r="E88">
        <v>108</v>
      </c>
      <c r="F88" s="25">
        <f>E88/$C$3</f>
        <v>1</v>
      </c>
    </row>
    <row r="90" ht="12.75">
      <c r="A90" s="1" t="s">
        <v>232</v>
      </c>
    </row>
    <row r="92" spans="1:6" ht="12.75">
      <c r="A92">
        <v>1</v>
      </c>
      <c r="B92" t="s">
        <v>409</v>
      </c>
      <c r="C92">
        <v>131</v>
      </c>
      <c r="D92" s="25">
        <f>C92/$C$2</f>
        <v>0.9924242424242424</v>
      </c>
      <c r="E92">
        <v>108</v>
      </c>
      <c r="F92" s="25">
        <f>E92/$C$3</f>
        <v>1</v>
      </c>
    </row>
    <row r="93" spans="1:5" ht="12.75">
      <c r="A93">
        <v>1</v>
      </c>
      <c r="B93" t="s">
        <v>518</v>
      </c>
      <c r="C93">
        <v>1</v>
      </c>
      <c r="E93">
        <v>0</v>
      </c>
    </row>
    <row r="95" spans="1:6" ht="12.75">
      <c r="A95">
        <v>1</v>
      </c>
      <c r="B95" t="s">
        <v>419</v>
      </c>
      <c r="C95">
        <v>126</v>
      </c>
      <c r="D95" s="25">
        <f>C95/$C$2</f>
        <v>0.9545454545454546</v>
      </c>
      <c r="E95">
        <v>107</v>
      </c>
      <c r="F95" s="25">
        <f>E95/$C$3</f>
        <v>0.9907407407407407</v>
      </c>
    </row>
    <row r="96" spans="1:5" ht="12.75">
      <c r="A96">
        <v>1</v>
      </c>
      <c r="B96" t="s">
        <v>628</v>
      </c>
      <c r="C96">
        <v>5</v>
      </c>
      <c r="E96">
        <v>1</v>
      </c>
    </row>
    <row r="97" spans="1:5" ht="12.75">
      <c r="A97">
        <v>2</v>
      </c>
      <c r="B97" t="s">
        <v>608</v>
      </c>
      <c r="C97">
        <v>1</v>
      </c>
      <c r="E97">
        <v>0</v>
      </c>
    </row>
    <row r="99" ht="12.75">
      <c r="A99" s="1" t="s">
        <v>233</v>
      </c>
    </row>
    <row r="101" spans="1:6" ht="12.75">
      <c r="A101">
        <v>1</v>
      </c>
      <c r="B101" t="s">
        <v>419</v>
      </c>
      <c r="C101">
        <v>102</v>
      </c>
      <c r="D101" s="25">
        <f>C101/$C$2</f>
        <v>0.7727272727272727</v>
      </c>
      <c r="E101">
        <v>86</v>
      </c>
      <c r="F101" s="25">
        <f>E101/$C$3</f>
        <v>0.7962962962962963</v>
      </c>
    </row>
    <row r="102" spans="1:5" ht="12.75">
      <c r="A102">
        <v>1</v>
      </c>
      <c r="B102" t="s">
        <v>409</v>
      </c>
      <c r="C102">
        <v>28</v>
      </c>
      <c r="E102">
        <v>22</v>
      </c>
    </row>
    <row r="103" spans="1:5" ht="12.75">
      <c r="A103">
        <v>1</v>
      </c>
      <c r="B103" t="s">
        <v>628</v>
      </c>
      <c r="C103">
        <v>2</v>
      </c>
      <c r="E103">
        <v>0</v>
      </c>
    </row>
  </sheetData>
  <printOptions/>
  <pageMargins left="0.75" right="0.75" top="1" bottom="1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7.7109375" style="0" bestFit="1" customWidth="1"/>
    <col min="3" max="3" width="4.00390625" style="0" bestFit="1" customWidth="1"/>
    <col min="4" max="4" width="11.421875" style="0" customWidth="1"/>
    <col min="5" max="5" width="2.00390625" style="0" customWidth="1"/>
    <col min="6" max="6" width="19.140625" style="0" bestFit="1" customWidth="1"/>
    <col min="7" max="7" width="3.57421875" style="0" customWidth="1"/>
    <col min="8" max="12" width="4.00390625" style="0" bestFit="1" customWidth="1"/>
    <col min="13" max="13" width="3.710937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3.57421875" style="0" customWidth="1"/>
    <col min="18" max="20" width="4.00390625" style="0" bestFit="1" customWidth="1"/>
    <col min="21" max="21" width="6.00390625" style="0" bestFit="1" customWidth="1"/>
    <col min="22" max="22" width="7.57421875" style="0" bestFit="1" customWidth="1"/>
    <col min="23" max="23" width="5.7109375" style="0" customWidth="1"/>
    <col min="24" max="24" width="44.421875" style="0" bestFit="1" customWidth="1"/>
    <col min="25" max="27" width="7.28125" style="0" bestFit="1" customWidth="1"/>
    <col min="28" max="16384" width="11.421875" style="0" customWidth="1"/>
  </cols>
  <sheetData>
    <row r="1" spans="1:24" ht="12.75">
      <c r="A1" s="1" t="s">
        <v>0</v>
      </c>
      <c r="E1" s="1" t="s">
        <v>1</v>
      </c>
      <c r="X1" s="1" t="s">
        <v>2</v>
      </c>
    </row>
    <row r="2" ht="12.75">
      <c r="X2" s="2"/>
    </row>
    <row r="3" spans="1:27" ht="12.75">
      <c r="A3" s="1" t="s">
        <v>3</v>
      </c>
      <c r="G3" s="3" t="s">
        <v>4</v>
      </c>
      <c r="H3" s="3"/>
      <c r="I3" s="3"/>
      <c r="J3" s="3"/>
      <c r="K3" s="3"/>
      <c r="L3" s="3"/>
      <c r="M3" s="3"/>
      <c r="N3" s="3"/>
      <c r="O3" s="3"/>
      <c r="P3" s="3"/>
      <c r="Q3" s="4" t="s">
        <v>5</v>
      </c>
      <c r="R3" s="4"/>
      <c r="S3" s="4"/>
      <c r="T3" s="4"/>
      <c r="U3" s="4"/>
      <c r="V3" s="4"/>
      <c r="X3" s="2" t="s">
        <v>6</v>
      </c>
      <c r="Y3" t="s">
        <v>7</v>
      </c>
      <c r="Z3" t="s">
        <v>8</v>
      </c>
      <c r="AA3" t="s">
        <v>9</v>
      </c>
    </row>
    <row r="4" spans="7:27" ht="12.75">
      <c r="G4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10" t="s">
        <v>16</v>
      </c>
      <c r="N4" s="11" t="s">
        <v>17</v>
      </c>
      <c r="O4" s="1" t="s">
        <v>18</v>
      </c>
      <c r="P4" s="1" t="s">
        <v>19</v>
      </c>
      <c r="Q4" t="s">
        <v>10</v>
      </c>
      <c r="R4" s="11" t="s">
        <v>15</v>
      </c>
      <c r="S4" s="12" t="s">
        <v>16</v>
      </c>
      <c r="T4" s="13" t="s">
        <v>17</v>
      </c>
      <c r="U4" s="1" t="s">
        <v>9</v>
      </c>
      <c r="V4" s="1" t="s">
        <v>19</v>
      </c>
      <c r="X4" s="5" t="s">
        <v>20</v>
      </c>
      <c r="Y4" s="5">
        <v>0</v>
      </c>
      <c r="Z4" s="5">
        <v>0</v>
      </c>
      <c r="AA4" s="5">
        <v>0</v>
      </c>
    </row>
    <row r="5" spans="1:27" ht="12.75">
      <c r="A5" s="6">
        <v>1</v>
      </c>
      <c r="B5" s="6" t="s">
        <v>21</v>
      </c>
      <c r="C5" s="6">
        <v>152</v>
      </c>
      <c r="E5" s="13">
        <v>0</v>
      </c>
      <c r="F5" s="13" t="s">
        <v>22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4">
        <v>1</v>
      </c>
      <c r="R5" s="13">
        <v>28</v>
      </c>
      <c r="S5" s="13">
        <v>1</v>
      </c>
      <c r="T5" s="13">
        <v>123</v>
      </c>
      <c r="U5" s="31">
        <f>63*76+S5*64+T5*192</f>
        <v>28468</v>
      </c>
      <c r="V5" s="32" t="s">
        <v>23</v>
      </c>
      <c r="X5" s="5" t="s">
        <v>24</v>
      </c>
      <c r="Y5" s="5">
        <v>133</v>
      </c>
      <c r="Z5" s="5">
        <v>133</v>
      </c>
      <c r="AA5" s="5">
        <v>133</v>
      </c>
    </row>
    <row r="6" spans="5:27" ht="12.75">
      <c r="E6" s="12">
        <v>0</v>
      </c>
      <c r="F6" s="12" t="s">
        <v>25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5">
        <v>2</v>
      </c>
      <c r="R6" s="12">
        <v>18</v>
      </c>
      <c r="S6" s="12">
        <v>133</v>
      </c>
      <c r="T6" s="12">
        <v>1</v>
      </c>
      <c r="U6" s="33">
        <f>63*76+S6*64+T6*192</f>
        <v>13492</v>
      </c>
      <c r="V6" s="34" t="s">
        <v>26</v>
      </c>
      <c r="X6" s="5" t="s">
        <v>27</v>
      </c>
      <c r="Y6" s="5">
        <v>0</v>
      </c>
      <c r="Z6" s="5">
        <v>0</v>
      </c>
      <c r="AA6" s="5">
        <v>0</v>
      </c>
    </row>
    <row r="7" spans="1:27" ht="12.75">
      <c r="A7" s="5">
        <v>5</v>
      </c>
      <c r="B7" s="5" t="s">
        <v>28</v>
      </c>
      <c r="C7" s="5">
        <v>133</v>
      </c>
      <c r="E7" s="11">
        <v>0</v>
      </c>
      <c r="F7" s="11" t="s">
        <v>29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6">
        <v>3</v>
      </c>
      <c r="R7" s="11">
        <v>124</v>
      </c>
      <c r="S7" s="11">
        <v>0</v>
      </c>
      <c r="T7" s="11">
        <v>28</v>
      </c>
      <c r="U7" s="43">
        <f>63*76+S7*64+T7*192</f>
        <v>10164</v>
      </c>
      <c r="V7" s="44" t="s">
        <v>30</v>
      </c>
      <c r="X7" s="5" t="s">
        <v>31</v>
      </c>
      <c r="Y7" s="5">
        <v>3</v>
      </c>
      <c r="Z7" s="5">
        <v>3</v>
      </c>
      <c r="AA7" s="5">
        <v>3</v>
      </c>
    </row>
    <row r="8" spans="1:27" ht="12.75">
      <c r="A8" s="6">
        <v>4</v>
      </c>
      <c r="B8" s="6" t="s">
        <v>32</v>
      </c>
      <c r="C8" s="6">
        <v>19</v>
      </c>
      <c r="E8" s="26">
        <v>1</v>
      </c>
      <c r="F8" s="26" t="s">
        <v>33</v>
      </c>
      <c r="G8" s="16">
        <v>1</v>
      </c>
      <c r="H8" s="11">
        <v>0</v>
      </c>
      <c r="I8" s="11">
        <v>0</v>
      </c>
      <c r="J8" s="11">
        <v>1</v>
      </c>
      <c r="K8" s="11">
        <v>47</v>
      </c>
      <c r="L8" s="11">
        <v>1</v>
      </c>
      <c r="M8" s="11">
        <v>16</v>
      </c>
      <c r="N8" s="11">
        <v>87</v>
      </c>
      <c r="O8" s="43">
        <f aca="true" t="shared" si="0" ref="O8:O39">+I8*1+J8*3+K8*7+L8*15+M8*31+N8*63</f>
        <v>6324</v>
      </c>
      <c r="P8" s="44" t="s">
        <v>34</v>
      </c>
      <c r="Q8" s="16">
        <v>4</v>
      </c>
      <c r="R8" s="11">
        <v>72</v>
      </c>
      <c r="S8" s="11">
        <v>15</v>
      </c>
      <c r="T8" s="11">
        <v>0</v>
      </c>
      <c r="U8" s="43">
        <f aca="true" t="shared" si="1" ref="U8:U39">+O8+S8*64+T8*192</f>
        <v>7284</v>
      </c>
      <c r="V8" s="44" t="s">
        <v>35</v>
      </c>
      <c r="X8" s="5" t="s">
        <v>36</v>
      </c>
      <c r="Y8" s="5">
        <v>0</v>
      </c>
      <c r="Z8" s="5">
        <v>0</v>
      </c>
      <c r="AA8" s="5">
        <v>0</v>
      </c>
    </row>
    <row r="9" spans="5:27" ht="12.75">
      <c r="E9" s="27">
        <v>2</v>
      </c>
      <c r="F9" s="27" t="s">
        <v>37</v>
      </c>
      <c r="G9" s="17">
        <v>2</v>
      </c>
      <c r="H9" s="10">
        <v>0</v>
      </c>
      <c r="I9" s="10">
        <v>0</v>
      </c>
      <c r="J9" s="10">
        <v>0</v>
      </c>
      <c r="K9" s="10">
        <v>1</v>
      </c>
      <c r="L9" s="10">
        <v>23</v>
      </c>
      <c r="M9" s="10">
        <v>89</v>
      </c>
      <c r="N9" s="10">
        <v>39</v>
      </c>
      <c r="O9" s="45">
        <f t="shared" si="0"/>
        <v>5568</v>
      </c>
      <c r="P9" s="46" t="s">
        <v>38</v>
      </c>
      <c r="Q9" s="17">
        <v>5</v>
      </c>
      <c r="R9" s="10">
        <v>37</v>
      </c>
      <c r="S9" s="10">
        <v>2</v>
      </c>
      <c r="T9" s="10">
        <v>0</v>
      </c>
      <c r="U9" s="45">
        <f t="shared" si="1"/>
        <v>5696</v>
      </c>
      <c r="V9" s="46" t="s">
        <v>39</v>
      </c>
      <c r="X9" s="5" t="s">
        <v>40</v>
      </c>
      <c r="Y9" s="5">
        <v>3</v>
      </c>
      <c r="Z9" s="5">
        <v>3</v>
      </c>
      <c r="AA9" s="5">
        <v>3</v>
      </c>
    </row>
    <row r="10" spans="1:27" ht="12.75">
      <c r="A10" s="6">
        <v>3</v>
      </c>
      <c r="B10" s="6" t="s">
        <v>41</v>
      </c>
      <c r="C10" s="6">
        <v>152</v>
      </c>
      <c r="E10" s="11">
        <v>1</v>
      </c>
      <c r="F10" s="11" t="s">
        <v>21</v>
      </c>
      <c r="G10" s="18">
        <v>3</v>
      </c>
      <c r="H10" s="8">
        <v>0</v>
      </c>
      <c r="I10" s="8">
        <v>0</v>
      </c>
      <c r="J10" s="8">
        <v>2</v>
      </c>
      <c r="K10" s="8">
        <v>102</v>
      </c>
      <c r="L10" s="8">
        <v>0</v>
      </c>
      <c r="M10" s="8">
        <v>32</v>
      </c>
      <c r="N10" s="8">
        <v>16</v>
      </c>
      <c r="O10" s="37">
        <f>+I10*1+J10*3+K10*7+L10*15+M10*31+N10*63</f>
        <v>2720</v>
      </c>
      <c r="P10" s="38" t="s">
        <v>42</v>
      </c>
      <c r="Q10" s="18">
        <v>6</v>
      </c>
      <c r="R10" s="8">
        <v>15</v>
      </c>
      <c r="S10" s="8">
        <v>1</v>
      </c>
      <c r="T10" s="8">
        <v>0</v>
      </c>
      <c r="U10" s="37">
        <f>+O10+S10*64+T10*192</f>
        <v>2784</v>
      </c>
      <c r="V10" s="38" t="s">
        <v>43</v>
      </c>
      <c r="X10" s="5" t="s">
        <v>44</v>
      </c>
      <c r="Y10" s="5">
        <v>0</v>
      </c>
      <c r="Z10" s="5">
        <v>0</v>
      </c>
      <c r="AA10" s="5">
        <v>0</v>
      </c>
    </row>
    <row r="11" spans="5:27" ht="12.75">
      <c r="E11" s="9">
        <v>1</v>
      </c>
      <c r="F11" s="9" t="s">
        <v>45</v>
      </c>
      <c r="G11" s="19">
        <v>4</v>
      </c>
      <c r="H11" s="9">
        <v>1</v>
      </c>
      <c r="I11" s="9">
        <v>0</v>
      </c>
      <c r="J11" s="9">
        <v>1</v>
      </c>
      <c r="K11" s="9">
        <v>17</v>
      </c>
      <c r="L11" s="9">
        <v>112</v>
      </c>
      <c r="M11" s="9">
        <v>14</v>
      </c>
      <c r="N11" s="9">
        <v>7</v>
      </c>
      <c r="O11" s="35">
        <f>+I11*1+J11*3+K11*7+L11*15+M11*31+N11*63</f>
        <v>2677</v>
      </c>
      <c r="P11" s="36" t="s">
        <v>30</v>
      </c>
      <c r="Q11" s="19">
        <v>7</v>
      </c>
      <c r="R11" s="9">
        <v>7</v>
      </c>
      <c r="S11" s="9">
        <v>0</v>
      </c>
      <c r="T11" s="9">
        <v>0</v>
      </c>
      <c r="U11" s="35">
        <f>+O11+S11*64+T11*192</f>
        <v>2677</v>
      </c>
      <c r="V11" s="36" t="s">
        <v>46</v>
      </c>
      <c r="X11" s="5" t="s">
        <v>47</v>
      </c>
      <c r="Y11" s="5">
        <v>1</v>
      </c>
      <c r="Z11" s="5">
        <v>1</v>
      </c>
      <c r="AA11" s="5">
        <v>1</v>
      </c>
    </row>
    <row r="12" spans="1:27" ht="12.75">
      <c r="A12" s="6">
        <v>2</v>
      </c>
      <c r="B12" s="6" t="s">
        <v>48</v>
      </c>
      <c r="C12" s="6">
        <v>149</v>
      </c>
      <c r="E12" s="9">
        <v>1</v>
      </c>
      <c r="F12" s="9" t="s">
        <v>49</v>
      </c>
      <c r="G12" s="19">
        <v>5</v>
      </c>
      <c r="H12" s="9">
        <v>0</v>
      </c>
      <c r="I12" s="9">
        <v>5</v>
      </c>
      <c r="J12" s="9">
        <v>1</v>
      </c>
      <c r="K12" s="9">
        <v>26</v>
      </c>
      <c r="L12" s="9">
        <v>119</v>
      </c>
      <c r="M12" s="9">
        <v>0</v>
      </c>
      <c r="N12" s="9">
        <v>1</v>
      </c>
      <c r="O12" s="35">
        <f t="shared" si="0"/>
        <v>2038</v>
      </c>
      <c r="P12" s="36" t="s">
        <v>35</v>
      </c>
      <c r="Q12" s="19">
        <v>8</v>
      </c>
      <c r="R12" s="9">
        <v>1</v>
      </c>
      <c r="S12" s="9">
        <v>0</v>
      </c>
      <c r="T12" s="9">
        <v>0</v>
      </c>
      <c r="U12" s="35">
        <f t="shared" si="1"/>
        <v>2038</v>
      </c>
      <c r="V12" s="36" t="s">
        <v>50</v>
      </c>
      <c r="X12" s="5" t="s">
        <v>51</v>
      </c>
      <c r="Y12" s="5">
        <v>0</v>
      </c>
      <c r="Z12" s="5">
        <v>0</v>
      </c>
      <c r="AA12" s="5">
        <v>0</v>
      </c>
    </row>
    <row r="13" spans="1:27" ht="12.75">
      <c r="A13" s="5">
        <v>7</v>
      </c>
      <c r="B13" s="5" t="s">
        <v>52</v>
      </c>
      <c r="C13" s="5">
        <v>3</v>
      </c>
      <c r="E13" s="8">
        <v>1</v>
      </c>
      <c r="F13" s="8" t="s">
        <v>53</v>
      </c>
      <c r="G13" s="18">
        <v>6</v>
      </c>
      <c r="H13" s="8">
        <v>0</v>
      </c>
      <c r="I13" s="8">
        <v>2</v>
      </c>
      <c r="J13" s="8">
        <v>5</v>
      </c>
      <c r="K13" s="8">
        <v>127</v>
      </c>
      <c r="L13" s="8">
        <v>15</v>
      </c>
      <c r="M13" s="8">
        <v>1</v>
      </c>
      <c r="N13" s="8">
        <v>2</v>
      </c>
      <c r="O13" s="37">
        <f t="shared" si="0"/>
        <v>1288</v>
      </c>
      <c r="P13" s="38" t="s">
        <v>39</v>
      </c>
      <c r="Q13" s="18">
        <v>9</v>
      </c>
      <c r="R13" s="8">
        <v>2</v>
      </c>
      <c r="S13" s="8">
        <v>0</v>
      </c>
      <c r="T13" s="8">
        <v>0</v>
      </c>
      <c r="U13" s="37">
        <f t="shared" si="1"/>
        <v>1288</v>
      </c>
      <c r="V13" s="38" t="s">
        <v>54</v>
      </c>
      <c r="X13" s="5" t="s">
        <v>55</v>
      </c>
      <c r="Y13" s="5">
        <v>35</v>
      </c>
      <c r="Z13" s="5">
        <v>35</v>
      </c>
      <c r="AA13" s="5">
        <v>35</v>
      </c>
    </row>
    <row r="14" spans="5:27" ht="12.75">
      <c r="E14" s="8">
        <v>3</v>
      </c>
      <c r="F14" s="8" t="s">
        <v>56</v>
      </c>
      <c r="G14" s="18">
        <v>7</v>
      </c>
      <c r="H14" s="8">
        <v>0</v>
      </c>
      <c r="I14" s="8">
        <v>28</v>
      </c>
      <c r="J14" s="8">
        <v>13</v>
      </c>
      <c r="K14" s="8">
        <v>82</v>
      </c>
      <c r="L14" s="8">
        <v>29</v>
      </c>
      <c r="M14" s="8">
        <v>0</v>
      </c>
      <c r="N14" s="8">
        <v>0</v>
      </c>
      <c r="O14" s="37">
        <f t="shared" si="0"/>
        <v>1076</v>
      </c>
      <c r="P14" s="38" t="s">
        <v>57</v>
      </c>
      <c r="Q14" s="18">
        <v>10</v>
      </c>
      <c r="R14" s="8">
        <v>0</v>
      </c>
      <c r="S14" s="8">
        <v>0</v>
      </c>
      <c r="T14" s="8">
        <v>0</v>
      </c>
      <c r="U14" s="37">
        <f t="shared" si="1"/>
        <v>1076</v>
      </c>
      <c r="V14" s="38" t="s">
        <v>58</v>
      </c>
      <c r="X14" s="5" t="s">
        <v>59</v>
      </c>
      <c r="Y14" s="5">
        <v>10</v>
      </c>
      <c r="Z14" s="5">
        <v>10</v>
      </c>
      <c r="AA14" s="5">
        <v>10</v>
      </c>
    </row>
    <row r="15" spans="1:27" ht="12.75">
      <c r="A15" s="6">
        <v>1</v>
      </c>
      <c r="B15" s="6" t="s">
        <v>33</v>
      </c>
      <c r="C15" s="6">
        <v>152</v>
      </c>
      <c r="E15" s="5">
        <v>3</v>
      </c>
      <c r="F15" s="5" t="s">
        <v>60</v>
      </c>
      <c r="G15" s="18">
        <v>8</v>
      </c>
      <c r="H15" s="8">
        <v>0</v>
      </c>
      <c r="I15" s="8">
        <v>27</v>
      </c>
      <c r="J15" s="8">
        <v>7</v>
      </c>
      <c r="K15" s="8">
        <v>118</v>
      </c>
      <c r="L15" s="8">
        <v>0</v>
      </c>
      <c r="M15" s="8">
        <v>0</v>
      </c>
      <c r="N15" s="8">
        <v>0</v>
      </c>
      <c r="O15" s="37">
        <f t="shared" si="0"/>
        <v>874</v>
      </c>
      <c r="P15" s="38" t="s">
        <v>61</v>
      </c>
      <c r="Q15" s="18">
        <v>11</v>
      </c>
      <c r="R15" s="8">
        <v>0</v>
      </c>
      <c r="S15" s="8">
        <v>0</v>
      </c>
      <c r="T15" s="8">
        <v>0</v>
      </c>
      <c r="U15" s="37">
        <f t="shared" si="1"/>
        <v>874</v>
      </c>
      <c r="V15" s="38" t="s">
        <v>62</v>
      </c>
      <c r="X15" s="5" t="s">
        <v>63</v>
      </c>
      <c r="Y15" s="5">
        <v>0</v>
      </c>
      <c r="Z15" s="5">
        <v>0</v>
      </c>
      <c r="AA15" s="5">
        <v>0</v>
      </c>
    </row>
    <row r="16" spans="5:27" ht="12.75">
      <c r="E16" s="6">
        <v>4</v>
      </c>
      <c r="F16" s="6" t="s">
        <v>64</v>
      </c>
      <c r="G16" s="20">
        <v>9</v>
      </c>
      <c r="H16" s="7">
        <v>3</v>
      </c>
      <c r="I16" s="7">
        <v>22</v>
      </c>
      <c r="J16" s="7">
        <v>114</v>
      </c>
      <c r="K16" s="7">
        <v>11</v>
      </c>
      <c r="L16" s="7">
        <v>2</v>
      </c>
      <c r="M16" s="7">
        <v>0</v>
      </c>
      <c r="N16" s="7">
        <v>0</v>
      </c>
      <c r="O16" s="41">
        <f>+I16*1+J16*3+K16*7+L16*15+M16*31+N16*63</f>
        <v>471</v>
      </c>
      <c r="P16" s="42" t="s">
        <v>50</v>
      </c>
      <c r="Q16" s="20">
        <v>12</v>
      </c>
      <c r="R16" s="7">
        <v>0</v>
      </c>
      <c r="S16" s="7">
        <v>0</v>
      </c>
      <c r="T16" s="7">
        <v>0</v>
      </c>
      <c r="U16" s="41">
        <f>+O16+S16*64+T16*192</f>
        <v>471</v>
      </c>
      <c r="V16" s="42" t="s">
        <v>65</v>
      </c>
      <c r="X16" s="5" t="s">
        <v>66</v>
      </c>
      <c r="Y16" s="5">
        <v>0</v>
      </c>
      <c r="Z16" s="5">
        <v>0</v>
      </c>
      <c r="AA16" s="5">
        <v>0</v>
      </c>
    </row>
    <row r="17" spans="1:27" ht="12.75">
      <c r="A17" s="6">
        <v>5</v>
      </c>
      <c r="B17" s="6" t="s">
        <v>67</v>
      </c>
      <c r="C17" s="6">
        <v>149</v>
      </c>
      <c r="E17" s="7">
        <v>3</v>
      </c>
      <c r="F17" s="7" t="s">
        <v>41</v>
      </c>
      <c r="G17" s="20">
        <v>10</v>
      </c>
      <c r="H17" s="7">
        <v>0</v>
      </c>
      <c r="I17" s="7">
        <v>3</v>
      </c>
      <c r="J17" s="7">
        <v>147</v>
      </c>
      <c r="K17" s="7">
        <v>2</v>
      </c>
      <c r="L17" s="7">
        <v>0</v>
      </c>
      <c r="M17" s="7">
        <v>0</v>
      </c>
      <c r="N17" s="7">
        <v>0</v>
      </c>
      <c r="O17" s="41">
        <f>+I17*1+J17*3+K17*7+L17*15+M17*31+N17*63</f>
        <v>458</v>
      </c>
      <c r="P17" s="42" t="s">
        <v>68</v>
      </c>
      <c r="Q17" s="20">
        <v>13</v>
      </c>
      <c r="R17" s="7">
        <v>0</v>
      </c>
      <c r="S17" s="7">
        <v>0</v>
      </c>
      <c r="T17" s="7">
        <v>0</v>
      </c>
      <c r="U17" s="41">
        <f>+O17+S17*64+T17*192</f>
        <v>458</v>
      </c>
      <c r="V17" s="42" t="s">
        <v>69</v>
      </c>
      <c r="X17" s="5" t="s">
        <v>70</v>
      </c>
      <c r="Y17" s="5">
        <v>9</v>
      </c>
      <c r="Z17" s="5">
        <v>9</v>
      </c>
      <c r="AA17" s="5">
        <v>9</v>
      </c>
    </row>
    <row r="18" spans="1:27" ht="12.75">
      <c r="A18" s="5">
        <v>4</v>
      </c>
      <c r="B18" s="5" t="s">
        <v>71</v>
      </c>
      <c r="C18" s="5">
        <v>3</v>
      </c>
      <c r="E18" s="7">
        <v>3</v>
      </c>
      <c r="F18" s="7" t="s">
        <v>72</v>
      </c>
      <c r="G18" s="20">
        <v>11</v>
      </c>
      <c r="H18" s="7">
        <v>0</v>
      </c>
      <c r="I18" s="7">
        <v>15</v>
      </c>
      <c r="J18" s="7">
        <v>132</v>
      </c>
      <c r="K18" s="7">
        <v>5</v>
      </c>
      <c r="L18" s="7">
        <v>0</v>
      </c>
      <c r="M18" s="7">
        <v>0</v>
      </c>
      <c r="N18" s="7">
        <v>0</v>
      </c>
      <c r="O18" s="41">
        <f>+I18*1+J18*3+K18*7+L18*15+M18*31+N18*63</f>
        <v>446</v>
      </c>
      <c r="P18" s="42" t="s">
        <v>73</v>
      </c>
      <c r="Q18" s="20">
        <v>14</v>
      </c>
      <c r="R18" s="7">
        <v>0</v>
      </c>
      <c r="S18" s="7">
        <v>0</v>
      </c>
      <c r="T18" s="7">
        <v>0</v>
      </c>
      <c r="U18" s="41">
        <f>+O18+S18*64+T18*192</f>
        <v>446</v>
      </c>
      <c r="V18" s="42" t="s">
        <v>74</v>
      </c>
      <c r="X18" s="5" t="s">
        <v>75</v>
      </c>
      <c r="Y18" s="5">
        <v>0</v>
      </c>
      <c r="Z18" s="5">
        <v>0</v>
      </c>
      <c r="AA18" s="5">
        <v>0</v>
      </c>
    </row>
    <row r="19" spans="5:27" ht="12.75">
      <c r="E19" s="7">
        <v>1</v>
      </c>
      <c r="F19" s="7" t="s">
        <v>76</v>
      </c>
      <c r="G19" s="20">
        <v>12</v>
      </c>
      <c r="H19" s="7">
        <v>0</v>
      </c>
      <c r="I19" s="7">
        <v>6</v>
      </c>
      <c r="J19" s="7">
        <v>146</v>
      </c>
      <c r="K19" s="7">
        <v>0</v>
      </c>
      <c r="L19" s="7">
        <v>0</v>
      </c>
      <c r="M19" s="7">
        <v>0</v>
      </c>
      <c r="N19" s="7">
        <v>0</v>
      </c>
      <c r="O19" s="41">
        <f>+I19*1+J19*3+K19*7+L19*15+M19*31+N19*63</f>
        <v>444</v>
      </c>
      <c r="P19" s="42" t="s">
        <v>77</v>
      </c>
      <c r="Q19" s="20">
        <v>15</v>
      </c>
      <c r="R19" s="7">
        <v>0</v>
      </c>
      <c r="S19" s="7">
        <v>0</v>
      </c>
      <c r="T19" s="7">
        <v>0</v>
      </c>
      <c r="U19" s="41">
        <f>+O19+S19*64+T19*192</f>
        <v>444</v>
      </c>
      <c r="V19" s="42" t="s">
        <v>78</v>
      </c>
      <c r="X19" s="5" t="s">
        <v>79</v>
      </c>
      <c r="Y19" s="5">
        <v>1</v>
      </c>
      <c r="Z19" s="5">
        <v>1</v>
      </c>
      <c r="AA19" s="5">
        <v>1</v>
      </c>
    </row>
    <row r="20" spans="1:27" ht="12.75">
      <c r="A20" s="6">
        <v>3</v>
      </c>
      <c r="B20" s="6" t="s">
        <v>80</v>
      </c>
      <c r="C20" s="6">
        <v>152</v>
      </c>
      <c r="E20" s="7">
        <v>3</v>
      </c>
      <c r="F20" s="7" t="s">
        <v>81</v>
      </c>
      <c r="G20" s="20">
        <v>13</v>
      </c>
      <c r="H20" s="7">
        <v>0</v>
      </c>
      <c r="I20" s="7">
        <v>17</v>
      </c>
      <c r="J20" s="7">
        <v>134</v>
      </c>
      <c r="K20" s="7">
        <v>1</v>
      </c>
      <c r="L20" s="7">
        <v>0</v>
      </c>
      <c r="M20" s="7">
        <v>0</v>
      </c>
      <c r="N20" s="7">
        <v>0</v>
      </c>
      <c r="O20" s="41">
        <f t="shared" si="0"/>
        <v>426</v>
      </c>
      <c r="P20" s="42" t="s">
        <v>82</v>
      </c>
      <c r="Q20" s="20">
        <v>16</v>
      </c>
      <c r="R20" s="7">
        <v>0</v>
      </c>
      <c r="S20" s="7">
        <v>0</v>
      </c>
      <c r="T20" s="7">
        <v>0</v>
      </c>
      <c r="U20" s="41">
        <f t="shared" si="1"/>
        <v>426</v>
      </c>
      <c r="V20" s="42" t="s">
        <v>83</v>
      </c>
      <c r="X20" s="5" t="s">
        <v>84</v>
      </c>
      <c r="Y20" s="5">
        <v>0</v>
      </c>
      <c r="Z20" s="5">
        <v>0</v>
      </c>
      <c r="AA20" s="5">
        <v>0</v>
      </c>
    </row>
    <row r="21" spans="5:27" ht="12.75">
      <c r="E21" s="7">
        <v>3</v>
      </c>
      <c r="F21" s="7" t="s">
        <v>80</v>
      </c>
      <c r="G21" s="20">
        <v>14</v>
      </c>
      <c r="H21" s="7">
        <v>0</v>
      </c>
      <c r="I21" s="7">
        <v>26</v>
      </c>
      <c r="J21" s="7">
        <v>125</v>
      </c>
      <c r="K21" s="7">
        <v>1</v>
      </c>
      <c r="L21" s="7">
        <v>0</v>
      </c>
      <c r="M21" s="7">
        <v>0</v>
      </c>
      <c r="N21" s="7">
        <v>0</v>
      </c>
      <c r="O21" s="41">
        <f t="shared" si="0"/>
        <v>408</v>
      </c>
      <c r="P21" s="42" t="s">
        <v>85</v>
      </c>
      <c r="Q21" s="20">
        <f>+G21+3</f>
        <v>17</v>
      </c>
      <c r="R21" s="7">
        <v>0</v>
      </c>
      <c r="S21" s="7">
        <v>0</v>
      </c>
      <c r="T21" s="7">
        <v>0</v>
      </c>
      <c r="U21" s="41">
        <f t="shared" si="1"/>
        <v>408</v>
      </c>
      <c r="V21" s="42" t="s">
        <v>86</v>
      </c>
      <c r="X21" s="5" t="s">
        <v>87</v>
      </c>
      <c r="Y21" s="5">
        <v>3</v>
      </c>
      <c r="Z21" s="5">
        <v>3</v>
      </c>
      <c r="AA21" s="5">
        <v>3</v>
      </c>
    </row>
    <row r="22" spans="1:27" ht="12.75">
      <c r="A22" s="6">
        <v>2</v>
      </c>
      <c r="B22" s="6" t="s">
        <v>88</v>
      </c>
      <c r="C22" s="6">
        <v>151</v>
      </c>
      <c r="E22" s="8">
        <v>5</v>
      </c>
      <c r="F22" s="8" t="s">
        <v>89</v>
      </c>
      <c r="G22" s="20">
        <v>15</v>
      </c>
      <c r="H22" s="7">
        <v>28</v>
      </c>
      <c r="I22" s="7">
        <v>42</v>
      </c>
      <c r="J22" s="7">
        <v>72</v>
      </c>
      <c r="K22" s="7">
        <v>10</v>
      </c>
      <c r="L22" s="7">
        <v>0</v>
      </c>
      <c r="M22" s="7">
        <v>0</v>
      </c>
      <c r="N22" s="7">
        <v>0</v>
      </c>
      <c r="O22" s="41">
        <f t="shared" si="0"/>
        <v>328</v>
      </c>
      <c r="P22" s="42" t="s">
        <v>90</v>
      </c>
      <c r="Q22" s="20">
        <f>+G22+3</f>
        <v>18</v>
      </c>
      <c r="R22" s="7">
        <v>0</v>
      </c>
      <c r="S22" s="7">
        <v>0</v>
      </c>
      <c r="T22" s="7">
        <v>0</v>
      </c>
      <c r="U22" s="41">
        <f t="shared" si="1"/>
        <v>328</v>
      </c>
      <c r="V22" s="42" t="s">
        <v>91</v>
      </c>
      <c r="X22" s="5" t="s">
        <v>92</v>
      </c>
      <c r="Y22" s="5">
        <v>60</v>
      </c>
      <c r="Z22" s="5">
        <v>60</v>
      </c>
      <c r="AA22" s="5">
        <v>60</v>
      </c>
    </row>
    <row r="23" spans="1:27" ht="12.75">
      <c r="A23" s="5">
        <v>7</v>
      </c>
      <c r="B23" s="5" t="s">
        <v>93</v>
      </c>
      <c r="C23" s="5">
        <v>1</v>
      </c>
      <c r="E23" s="7">
        <v>2</v>
      </c>
      <c r="F23" s="7" t="s">
        <v>94</v>
      </c>
      <c r="G23" s="20">
        <v>16</v>
      </c>
      <c r="H23" s="7">
        <v>0</v>
      </c>
      <c r="I23" s="7">
        <v>74</v>
      </c>
      <c r="J23" s="7">
        <v>77</v>
      </c>
      <c r="K23" s="7">
        <v>0</v>
      </c>
      <c r="L23" s="7">
        <v>1</v>
      </c>
      <c r="M23" s="7">
        <v>0</v>
      </c>
      <c r="N23" s="7">
        <v>0</v>
      </c>
      <c r="O23" s="41">
        <f t="shared" si="0"/>
        <v>320</v>
      </c>
      <c r="P23" s="42" t="s">
        <v>95</v>
      </c>
      <c r="Q23" s="20">
        <f>+G23+3</f>
        <v>19</v>
      </c>
      <c r="R23" s="7">
        <v>0</v>
      </c>
      <c r="S23" s="7">
        <v>0</v>
      </c>
      <c r="T23" s="7">
        <v>0</v>
      </c>
      <c r="U23" s="41">
        <f t="shared" si="1"/>
        <v>320</v>
      </c>
      <c r="V23" s="42" t="s">
        <v>96</v>
      </c>
      <c r="X23" s="5" t="s">
        <v>97</v>
      </c>
      <c r="Y23" s="5">
        <v>0</v>
      </c>
      <c r="Z23" s="5">
        <v>0</v>
      </c>
      <c r="AA23" s="5">
        <v>0</v>
      </c>
    </row>
    <row r="24" spans="5:27" ht="12.75">
      <c r="E24" s="6">
        <v>2</v>
      </c>
      <c r="F24" s="6" t="s">
        <v>98</v>
      </c>
      <c r="G24" s="21">
        <v>17</v>
      </c>
      <c r="H24" s="6">
        <v>1</v>
      </c>
      <c r="I24" s="6">
        <v>123</v>
      </c>
      <c r="J24" s="6">
        <v>6</v>
      </c>
      <c r="K24" s="6">
        <v>22</v>
      </c>
      <c r="L24" s="6">
        <v>0</v>
      </c>
      <c r="M24" s="6">
        <v>0</v>
      </c>
      <c r="N24" s="6">
        <v>0</v>
      </c>
      <c r="O24" s="47">
        <f t="shared" si="0"/>
        <v>295</v>
      </c>
      <c r="P24" s="48" t="s">
        <v>99</v>
      </c>
      <c r="Q24" s="21">
        <v>20</v>
      </c>
      <c r="R24" s="6">
        <v>0</v>
      </c>
      <c r="S24" s="6">
        <v>0</v>
      </c>
      <c r="T24" s="6">
        <v>0</v>
      </c>
      <c r="U24" s="47">
        <f t="shared" si="1"/>
        <v>295</v>
      </c>
      <c r="V24" s="48" t="s">
        <v>100</v>
      </c>
      <c r="X24" s="5" t="s">
        <v>101</v>
      </c>
      <c r="Y24" s="5">
        <v>27</v>
      </c>
      <c r="Z24" s="5">
        <v>27</v>
      </c>
      <c r="AA24" s="5">
        <v>27</v>
      </c>
    </row>
    <row r="25" spans="1:27" ht="12.75">
      <c r="A25" s="6">
        <v>1</v>
      </c>
      <c r="B25" s="6" t="s">
        <v>49</v>
      </c>
      <c r="C25" s="6">
        <v>152</v>
      </c>
      <c r="E25" s="6">
        <v>6</v>
      </c>
      <c r="F25" s="6" t="s">
        <v>102</v>
      </c>
      <c r="G25" s="21">
        <v>18</v>
      </c>
      <c r="H25" s="6">
        <v>8</v>
      </c>
      <c r="I25" s="6">
        <v>71</v>
      </c>
      <c r="J25" s="6">
        <v>73</v>
      </c>
      <c r="K25" s="6">
        <v>0</v>
      </c>
      <c r="L25" s="6">
        <v>0</v>
      </c>
      <c r="M25" s="6">
        <v>0</v>
      </c>
      <c r="N25" s="6">
        <v>0</v>
      </c>
      <c r="O25" s="47">
        <f>+I25*1+J25*3+K25*7+L25*15+M25*31+N25*63</f>
        <v>290</v>
      </c>
      <c r="P25" s="48" t="s">
        <v>103</v>
      </c>
      <c r="Q25" s="21">
        <v>21</v>
      </c>
      <c r="R25" s="6">
        <v>0</v>
      </c>
      <c r="S25" s="6">
        <v>0</v>
      </c>
      <c r="T25" s="6">
        <v>0</v>
      </c>
      <c r="U25" s="47">
        <f>+O25+S25*64+T25*192</f>
        <v>290</v>
      </c>
      <c r="V25" s="48" t="s">
        <v>104</v>
      </c>
      <c r="X25" s="5" t="s">
        <v>105</v>
      </c>
      <c r="Y25" s="5">
        <v>66</v>
      </c>
      <c r="Z25" s="5">
        <v>66</v>
      </c>
      <c r="AA25" s="5">
        <v>66</v>
      </c>
    </row>
    <row r="26" spans="5:27" ht="12.75">
      <c r="E26" s="7">
        <v>2</v>
      </c>
      <c r="F26" s="7" t="s">
        <v>106</v>
      </c>
      <c r="G26" s="21">
        <v>19</v>
      </c>
      <c r="H26" s="6">
        <v>0</v>
      </c>
      <c r="I26" s="6">
        <v>125</v>
      </c>
      <c r="J26" s="6">
        <v>8</v>
      </c>
      <c r="K26" s="6">
        <v>19</v>
      </c>
      <c r="L26" s="6">
        <v>0</v>
      </c>
      <c r="M26" s="6">
        <v>0</v>
      </c>
      <c r="N26" s="6">
        <v>0</v>
      </c>
      <c r="O26" s="47">
        <f t="shared" si="0"/>
        <v>282</v>
      </c>
      <c r="P26" s="48" t="s">
        <v>107</v>
      </c>
      <c r="Q26" s="21">
        <v>22</v>
      </c>
      <c r="R26" s="6">
        <v>0</v>
      </c>
      <c r="S26" s="6">
        <v>0</v>
      </c>
      <c r="T26" s="6">
        <v>0</v>
      </c>
      <c r="U26" s="47">
        <f t="shared" si="1"/>
        <v>282</v>
      </c>
      <c r="V26" s="48" t="s">
        <v>108</v>
      </c>
      <c r="X26" s="5" t="s">
        <v>109</v>
      </c>
      <c r="Y26" s="5">
        <v>874</v>
      </c>
      <c r="Z26" s="5">
        <v>874</v>
      </c>
      <c r="AA26" s="5">
        <v>874</v>
      </c>
    </row>
    <row r="27" spans="1:27" ht="12.75">
      <c r="A27" s="6">
        <v>5</v>
      </c>
      <c r="B27" s="6" t="s">
        <v>110</v>
      </c>
      <c r="C27" s="6">
        <v>123</v>
      </c>
      <c r="E27" s="6">
        <v>1</v>
      </c>
      <c r="F27" s="6" t="s">
        <v>111</v>
      </c>
      <c r="G27" s="21">
        <v>20</v>
      </c>
      <c r="H27" s="6">
        <v>19</v>
      </c>
      <c r="I27" s="6">
        <v>82</v>
      </c>
      <c r="J27" s="6">
        <v>48</v>
      </c>
      <c r="K27" s="6">
        <v>2</v>
      </c>
      <c r="L27" s="6">
        <v>1</v>
      </c>
      <c r="M27" s="6">
        <v>0</v>
      </c>
      <c r="N27" s="6">
        <v>0</v>
      </c>
      <c r="O27" s="47">
        <f t="shared" si="0"/>
        <v>255</v>
      </c>
      <c r="P27" s="48" t="s">
        <v>112</v>
      </c>
      <c r="Q27" s="21">
        <v>23</v>
      </c>
      <c r="R27" s="6">
        <v>0</v>
      </c>
      <c r="S27" s="6">
        <v>0</v>
      </c>
      <c r="T27" s="6">
        <v>0</v>
      </c>
      <c r="U27" s="47">
        <f t="shared" si="1"/>
        <v>255</v>
      </c>
      <c r="V27" s="48" t="s">
        <v>113</v>
      </c>
      <c r="X27" s="5" t="s">
        <v>114</v>
      </c>
      <c r="Y27" s="5">
        <v>0</v>
      </c>
      <c r="Z27" s="5">
        <v>0</v>
      </c>
      <c r="AA27" s="5">
        <v>0</v>
      </c>
    </row>
    <row r="28" spans="1:27" ht="12.75">
      <c r="A28" s="5">
        <v>4</v>
      </c>
      <c r="B28" s="5" t="s">
        <v>115</v>
      </c>
      <c r="C28" s="5">
        <v>29</v>
      </c>
      <c r="E28" s="7">
        <v>1</v>
      </c>
      <c r="F28" s="7" t="s">
        <v>116</v>
      </c>
      <c r="G28" s="21">
        <v>21</v>
      </c>
      <c r="H28" s="6">
        <v>0</v>
      </c>
      <c r="I28" s="6">
        <v>128</v>
      </c>
      <c r="J28" s="6">
        <v>19</v>
      </c>
      <c r="K28" s="6">
        <v>5</v>
      </c>
      <c r="L28" s="6">
        <v>0</v>
      </c>
      <c r="M28" s="6">
        <v>0</v>
      </c>
      <c r="N28" s="6">
        <v>0</v>
      </c>
      <c r="O28" s="47">
        <f>+I28*1+J28*3+K28*7+L28*15+M28*31+N28*63</f>
        <v>220</v>
      </c>
      <c r="P28" s="48" t="s">
        <v>62</v>
      </c>
      <c r="Q28" s="21">
        <v>24</v>
      </c>
      <c r="R28" s="6">
        <v>0</v>
      </c>
      <c r="S28" s="6">
        <v>0</v>
      </c>
      <c r="T28" s="6">
        <v>0</v>
      </c>
      <c r="U28" s="47">
        <f>+O28+S28*64+T28*192</f>
        <v>220</v>
      </c>
      <c r="V28" s="48" t="s">
        <v>117</v>
      </c>
      <c r="X28" s="5" t="s">
        <v>118</v>
      </c>
      <c r="Y28" s="5">
        <v>0</v>
      </c>
      <c r="Z28" s="5">
        <v>0</v>
      </c>
      <c r="AA28" s="5">
        <v>0</v>
      </c>
    </row>
    <row r="29" spans="5:27" ht="12.75">
      <c r="E29" s="6">
        <v>2</v>
      </c>
      <c r="F29" s="6" t="s">
        <v>88</v>
      </c>
      <c r="G29" s="21">
        <v>22</v>
      </c>
      <c r="H29" s="6">
        <v>1</v>
      </c>
      <c r="I29" s="6">
        <v>125</v>
      </c>
      <c r="J29" s="6">
        <v>26</v>
      </c>
      <c r="K29" s="6">
        <v>0</v>
      </c>
      <c r="L29" s="6">
        <v>0</v>
      </c>
      <c r="M29" s="6">
        <v>0</v>
      </c>
      <c r="N29" s="6">
        <v>0</v>
      </c>
      <c r="O29" s="47">
        <f t="shared" si="0"/>
        <v>203</v>
      </c>
      <c r="P29" s="48" t="s">
        <v>119</v>
      </c>
      <c r="Q29" s="21">
        <v>25</v>
      </c>
      <c r="R29" s="6">
        <v>0</v>
      </c>
      <c r="S29" s="6">
        <v>0</v>
      </c>
      <c r="T29" s="6">
        <v>0</v>
      </c>
      <c r="U29" s="47">
        <f t="shared" si="1"/>
        <v>203</v>
      </c>
      <c r="V29" s="48" t="s">
        <v>120</v>
      </c>
      <c r="X29" s="5" t="s">
        <v>121</v>
      </c>
      <c r="Y29" s="5">
        <v>18</v>
      </c>
      <c r="Z29" s="5">
        <v>18</v>
      </c>
      <c r="AA29" s="5">
        <v>18</v>
      </c>
    </row>
    <row r="30" spans="1:27" ht="12.75">
      <c r="A30" s="6">
        <v>6</v>
      </c>
      <c r="B30" s="6" t="s">
        <v>102</v>
      </c>
      <c r="C30" s="6">
        <v>144</v>
      </c>
      <c r="E30" s="5">
        <v>2</v>
      </c>
      <c r="F30" s="5" t="s">
        <v>122</v>
      </c>
      <c r="G30" s="21">
        <v>23</v>
      </c>
      <c r="H30" s="6">
        <v>4</v>
      </c>
      <c r="I30" s="6">
        <v>131</v>
      </c>
      <c r="J30" s="6">
        <v>17</v>
      </c>
      <c r="K30" s="6">
        <v>0</v>
      </c>
      <c r="L30" s="6">
        <v>0</v>
      </c>
      <c r="M30" s="6">
        <v>0</v>
      </c>
      <c r="N30" s="6">
        <v>0</v>
      </c>
      <c r="O30" s="47">
        <f t="shared" si="0"/>
        <v>182</v>
      </c>
      <c r="P30" s="48" t="s">
        <v>123</v>
      </c>
      <c r="Q30" s="21">
        <v>26</v>
      </c>
      <c r="R30" s="6">
        <v>0</v>
      </c>
      <c r="S30" s="6">
        <v>0</v>
      </c>
      <c r="T30" s="6">
        <v>0</v>
      </c>
      <c r="U30" s="47">
        <f t="shared" si="1"/>
        <v>182</v>
      </c>
      <c r="V30" s="48" t="s">
        <v>124</v>
      </c>
      <c r="X30" s="5" t="s">
        <v>125</v>
      </c>
      <c r="Y30" s="5">
        <v>0</v>
      </c>
      <c r="Z30" s="5">
        <v>0</v>
      </c>
      <c r="AA30" s="5">
        <v>0</v>
      </c>
    </row>
    <row r="31" spans="1:27" ht="12.75">
      <c r="A31" s="5">
        <v>3</v>
      </c>
      <c r="B31" s="5" t="s">
        <v>126</v>
      </c>
      <c r="C31" s="5">
        <v>8</v>
      </c>
      <c r="E31" s="6">
        <v>2</v>
      </c>
      <c r="F31" s="6" t="s">
        <v>127</v>
      </c>
      <c r="G31" s="21">
        <v>24</v>
      </c>
      <c r="H31" s="6">
        <v>11</v>
      </c>
      <c r="I31" s="6">
        <v>126</v>
      </c>
      <c r="J31" s="6">
        <v>15</v>
      </c>
      <c r="K31" s="6">
        <v>0</v>
      </c>
      <c r="L31" s="6">
        <v>0</v>
      </c>
      <c r="M31" s="6">
        <v>0</v>
      </c>
      <c r="N31" s="6">
        <v>0</v>
      </c>
      <c r="O31" s="47">
        <f t="shared" si="0"/>
        <v>171</v>
      </c>
      <c r="P31" s="48" t="s">
        <v>128</v>
      </c>
      <c r="Q31" s="21">
        <v>27</v>
      </c>
      <c r="R31" s="6">
        <v>0</v>
      </c>
      <c r="S31" s="6">
        <v>0</v>
      </c>
      <c r="T31" s="6">
        <v>0</v>
      </c>
      <c r="U31" s="47">
        <f t="shared" si="1"/>
        <v>171</v>
      </c>
      <c r="V31" s="48" t="s">
        <v>129</v>
      </c>
      <c r="X31" s="5" t="s">
        <v>130</v>
      </c>
      <c r="Y31" s="5">
        <v>11</v>
      </c>
      <c r="Z31" s="5">
        <v>11</v>
      </c>
      <c r="AA31" s="5">
        <v>11</v>
      </c>
    </row>
    <row r="32" spans="5:27" ht="12.75">
      <c r="E32" s="6">
        <v>4</v>
      </c>
      <c r="F32" s="6" t="s">
        <v>131</v>
      </c>
      <c r="G32" s="21">
        <v>25</v>
      </c>
      <c r="H32" s="6">
        <v>3</v>
      </c>
      <c r="I32" s="6">
        <v>143</v>
      </c>
      <c r="J32" s="6">
        <v>6</v>
      </c>
      <c r="K32" s="6">
        <v>0</v>
      </c>
      <c r="L32" s="6">
        <v>0</v>
      </c>
      <c r="M32" s="6">
        <v>0</v>
      </c>
      <c r="N32" s="6">
        <v>0</v>
      </c>
      <c r="O32" s="47">
        <f t="shared" si="0"/>
        <v>161</v>
      </c>
      <c r="P32" s="48" t="s">
        <v>132</v>
      </c>
      <c r="Q32" s="21">
        <v>28</v>
      </c>
      <c r="R32" s="6">
        <v>0</v>
      </c>
      <c r="S32" s="6">
        <v>0</v>
      </c>
      <c r="T32" s="6">
        <v>0</v>
      </c>
      <c r="U32" s="47">
        <f t="shared" si="1"/>
        <v>161</v>
      </c>
      <c r="V32" s="48" t="s">
        <v>133</v>
      </c>
      <c r="X32" s="5" t="s">
        <v>134</v>
      </c>
      <c r="Y32" s="5">
        <v>15</v>
      </c>
      <c r="Z32" s="5">
        <v>15</v>
      </c>
      <c r="AA32" s="5">
        <v>15</v>
      </c>
    </row>
    <row r="33" spans="1:27" ht="12.75">
      <c r="A33" s="6">
        <v>2</v>
      </c>
      <c r="B33" s="6" t="s">
        <v>94</v>
      </c>
      <c r="C33" s="6">
        <v>152</v>
      </c>
      <c r="E33" s="6">
        <v>2</v>
      </c>
      <c r="F33" s="6" t="s">
        <v>48</v>
      </c>
      <c r="G33" s="21">
        <v>26</v>
      </c>
      <c r="H33" s="6">
        <v>3</v>
      </c>
      <c r="I33" s="6">
        <v>146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47">
        <f t="shared" si="0"/>
        <v>155</v>
      </c>
      <c r="P33" s="48" t="s">
        <v>135</v>
      </c>
      <c r="Q33" s="21">
        <v>29</v>
      </c>
      <c r="R33" s="6">
        <v>0</v>
      </c>
      <c r="S33" s="6">
        <v>0</v>
      </c>
      <c r="T33" s="6">
        <v>0</v>
      </c>
      <c r="U33" s="47">
        <f t="shared" si="1"/>
        <v>155</v>
      </c>
      <c r="V33" s="48" t="s">
        <v>136</v>
      </c>
      <c r="X33" s="5" t="s">
        <v>137</v>
      </c>
      <c r="Y33" s="5">
        <v>6</v>
      </c>
      <c r="Z33" s="5">
        <v>6</v>
      </c>
      <c r="AA33" s="5">
        <v>6</v>
      </c>
    </row>
    <row r="34" spans="5:27" ht="12.75">
      <c r="E34" s="6">
        <v>5</v>
      </c>
      <c r="F34" s="6" t="s">
        <v>67</v>
      </c>
      <c r="G34" s="21">
        <v>27</v>
      </c>
      <c r="H34" s="6">
        <v>3</v>
      </c>
      <c r="I34" s="6">
        <v>149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47">
        <f t="shared" si="0"/>
        <v>149</v>
      </c>
      <c r="P34" s="48" t="s">
        <v>138</v>
      </c>
      <c r="Q34" s="21">
        <v>30</v>
      </c>
      <c r="R34" s="6">
        <v>0</v>
      </c>
      <c r="S34" s="6">
        <v>0</v>
      </c>
      <c r="T34" s="6">
        <v>0</v>
      </c>
      <c r="U34" s="47">
        <f t="shared" si="1"/>
        <v>149</v>
      </c>
      <c r="V34" s="48" t="s">
        <v>139</v>
      </c>
      <c r="X34" s="5" t="s">
        <v>140</v>
      </c>
      <c r="Y34" s="5">
        <v>0</v>
      </c>
      <c r="Z34" s="5">
        <v>0</v>
      </c>
      <c r="AA34" s="5">
        <v>0</v>
      </c>
    </row>
    <row r="35" spans="1:27" ht="12.75">
      <c r="A35" s="6">
        <v>1</v>
      </c>
      <c r="B35" s="6" t="s">
        <v>116</v>
      </c>
      <c r="C35" s="6">
        <v>152</v>
      </c>
      <c r="E35" s="6">
        <v>5</v>
      </c>
      <c r="F35" s="6" t="s">
        <v>110</v>
      </c>
      <c r="G35" s="21">
        <v>28</v>
      </c>
      <c r="H35" s="6">
        <v>29</v>
      </c>
      <c r="I35" s="6">
        <v>119</v>
      </c>
      <c r="J35" s="6">
        <v>0</v>
      </c>
      <c r="K35" s="6">
        <v>4</v>
      </c>
      <c r="L35" s="6">
        <v>0</v>
      </c>
      <c r="M35" s="6">
        <v>0</v>
      </c>
      <c r="N35" s="6">
        <v>0</v>
      </c>
      <c r="O35" s="47">
        <f>+I35*1+J35*3+K35*7+L35*15+M35*31+N35*63</f>
        <v>147</v>
      </c>
      <c r="P35" s="48" t="s">
        <v>141</v>
      </c>
      <c r="Q35" s="21">
        <v>31</v>
      </c>
      <c r="R35" s="6">
        <v>0</v>
      </c>
      <c r="S35" s="6">
        <v>0</v>
      </c>
      <c r="T35" s="6">
        <v>0</v>
      </c>
      <c r="U35" s="47">
        <f>+O35+S35*64+T35*192</f>
        <v>147</v>
      </c>
      <c r="V35" s="48" t="s">
        <v>142</v>
      </c>
      <c r="X35" s="5" t="s">
        <v>143</v>
      </c>
      <c r="Y35" s="5">
        <v>182</v>
      </c>
      <c r="Z35" s="5">
        <v>182</v>
      </c>
      <c r="AA35" s="5">
        <v>182</v>
      </c>
    </row>
    <row r="36" spans="5:27" ht="12.75">
      <c r="E36" s="6">
        <v>5</v>
      </c>
      <c r="F36" s="6" t="s">
        <v>144</v>
      </c>
      <c r="G36" s="21">
        <v>29</v>
      </c>
      <c r="H36" s="6">
        <v>18</v>
      </c>
      <c r="I36" s="6">
        <v>132</v>
      </c>
      <c r="J36" s="6">
        <v>0</v>
      </c>
      <c r="K36" s="6">
        <v>2</v>
      </c>
      <c r="L36" s="6">
        <v>0</v>
      </c>
      <c r="M36" s="6">
        <v>0</v>
      </c>
      <c r="N36" s="6">
        <v>0</v>
      </c>
      <c r="O36" s="47">
        <f>+I36*1+J36*3+K36*7+L36*15+M36*31+N36*63</f>
        <v>146</v>
      </c>
      <c r="P36" s="48" t="s">
        <v>145</v>
      </c>
      <c r="Q36" s="21">
        <v>32</v>
      </c>
      <c r="R36" s="6">
        <v>0</v>
      </c>
      <c r="S36" s="6">
        <v>0</v>
      </c>
      <c r="T36" s="6">
        <v>0</v>
      </c>
      <c r="U36" s="47">
        <f>+O36+S36*64+T36*192</f>
        <v>146</v>
      </c>
      <c r="V36" s="48" t="s">
        <v>146</v>
      </c>
      <c r="X36" s="6" t="s">
        <v>147</v>
      </c>
      <c r="Y36" s="6">
        <v>0</v>
      </c>
      <c r="Z36" s="6">
        <v>0</v>
      </c>
      <c r="AA36" s="6">
        <v>0</v>
      </c>
    </row>
    <row r="37" spans="1:27" ht="12.75">
      <c r="A37" s="6">
        <v>4</v>
      </c>
      <c r="B37" s="6" t="s">
        <v>64</v>
      </c>
      <c r="C37" s="6">
        <v>149</v>
      </c>
      <c r="E37" s="6">
        <v>5</v>
      </c>
      <c r="F37" s="6" t="s">
        <v>148</v>
      </c>
      <c r="G37" s="21">
        <v>29</v>
      </c>
      <c r="H37" s="6">
        <v>6</v>
      </c>
      <c r="I37" s="6">
        <v>146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47">
        <f t="shared" si="0"/>
        <v>146</v>
      </c>
      <c r="P37" s="48" t="s">
        <v>145</v>
      </c>
      <c r="Q37" s="21">
        <v>32</v>
      </c>
      <c r="R37" s="6">
        <v>0</v>
      </c>
      <c r="S37" s="6">
        <v>0</v>
      </c>
      <c r="T37" s="6">
        <v>0</v>
      </c>
      <c r="U37" s="47">
        <f t="shared" si="1"/>
        <v>146</v>
      </c>
      <c r="V37" s="48" t="s">
        <v>146</v>
      </c>
      <c r="X37" s="6" t="s">
        <v>149</v>
      </c>
      <c r="Y37" s="6">
        <v>6</v>
      </c>
      <c r="Z37" s="6">
        <v>6</v>
      </c>
      <c r="AA37" s="6">
        <v>6</v>
      </c>
    </row>
    <row r="38" spans="1:27" ht="12.75">
      <c r="A38" s="5">
        <v>5</v>
      </c>
      <c r="B38" s="5" t="s">
        <v>150</v>
      </c>
      <c r="C38" s="5">
        <v>3</v>
      </c>
      <c r="E38" s="5">
        <v>5</v>
      </c>
      <c r="F38" s="5" t="s">
        <v>28</v>
      </c>
      <c r="G38" s="21">
        <v>31</v>
      </c>
      <c r="H38" s="6">
        <v>19</v>
      </c>
      <c r="I38" s="6">
        <v>133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47">
        <f t="shared" si="0"/>
        <v>133</v>
      </c>
      <c r="P38" s="48" t="s">
        <v>151</v>
      </c>
      <c r="Q38" s="21">
        <v>34</v>
      </c>
      <c r="R38" s="6">
        <v>0</v>
      </c>
      <c r="S38" s="6">
        <v>0</v>
      </c>
      <c r="T38" s="6">
        <v>0</v>
      </c>
      <c r="U38" s="47">
        <f t="shared" si="1"/>
        <v>133</v>
      </c>
      <c r="V38" s="48" t="s">
        <v>152</v>
      </c>
      <c r="X38" s="6" t="s">
        <v>153</v>
      </c>
      <c r="Y38" s="6">
        <v>0</v>
      </c>
      <c r="Z38" s="6">
        <v>0</v>
      </c>
      <c r="AA38" s="6">
        <v>0</v>
      </c>
    </row>
    <row r="39" spans="5:27" ht="12.75">
      <c r="E39" s="6">
        <v>6</v>
      </c>
      <c r="F39" s="6" t="s">
        <v>154</v>
      </c>
      <c r="G39" s="21">
        <v>32</v>
      </c>
      <c r="H39" s="6">
        <v>60</v>
      </c>
      <c r="I39" s="6">
        <v>92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7">
        <f t="shared" si="0"/>
        <v>92</v>
      </c>
      <c r="P39" s="48" t="s">
        <v>155</v>
      </c>
      <c r="Q39" s="21">
        <v>35</v>
      </c>
      <c r="R39" s="6">
        <v>0</v>
      </c>
      <c r="S39" s="6">
        <v>0</v>
      </c>
      <c r="T39" s="6">
        <v>0</v>
      </c>
      <c r="U39" s="47">
        <f t="shared" si="1"/>
        <v>92</v>
      </c>
      <c r="V39" s="48" t="s">
        <v>156</v>
      </c>
      <c r="X39" s="6" t="s">
        <v>157</v>
      </c>
      <c r="Y39" s="6">
        <v>52</v>
      </c>
      <c r="Z39" s="6">
        <v>52</v>
      </c>
      <c r="AA39" s="6">
        <v>52</v>
      </c>
    </row>
    <row r="40" spans="1:27" ht="12.75">
      <c r="A40" s="6">
        <v>3</v>
      </c>
      <c r="B40" s="6" t="s">
        <v>56</v>
      </c>
      <c r="C40" s="6">
        <v>152</v>
      </c>
      <c r="E40" s="5">
        <v>4</v>
      </c>
      <c r="F40" s="5" t="s">
        <v>158</v>
      </c>
      <c r="G40" s="22">
        <v>33</v>
      </c>
      <c r="H40" s="5">
        <v>124</v>
      </c>
      <c r="I40" s="5">
        <v>13</v>
      </c>
      <c r="J40" s="5">
        <v>13</v>
      </c>
      <c r="K40" s="5">
        <v>2</v>
      </c>
      <c r="L40" s="5">
        <v>0</v>
      </c>
      <c r="M40" s="5">
        <v>0</v>
      </c>
      <c r="N40" s="5">
        <v>0</v>
      </c>
      <c r="O40" s="39">
        <f>+I40*1+J40*3+K40*7+L40*15+M40*31+N40*63</f>
        <v>66</v>
      </c>
      <c r="P40" s="40" t="s">
        <v>113</v>
      </c>
      <c r="Q40" s="22">
        <v>36</v>
      </c>
      <c r="R40" s="5">
        <v>0</v>
      </c>
      <c r="S40" s="5">
        <v>0</v>
      </c>
      <c r="T40" s="5">
        <v>0</v>
      </c>
      <c r="U40" s="39">
        <f>+O40+S40*64+T40*192</f>
        <v>66</v>
      </c>
      <c r="V40" s="40" t="s">
        <v>159</v>
      </c>
      <c r="X40" s="6" t="s">
        <v>160</v>
      </c>
      <c r="Y40" s="6">
        <v>24</v>
      </c>
      <c r="Z40" s="6">
        <v>24</v>
      </c>
      <c r="AA40" s="6">
        <v>24</v>
      </c>
    </row>
    <row r="41" spans="5:27" ht="12.75">
      <c r="E41" s="5">
        <v>3</v>
      </c>
      <c r="F41" s="5" t="s">
        <v>161</v>
      </c>
      <c r="G41" s="22">
        <v>34</v>
      </c>
      <c r="H41" s="5">
        <v>92</v>
      </c>
      <c r="I41" s="5">
        <v>60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9">
        <f aca="true" t="shared" si="2" ref="O41:O71">+I41*1+J41*3+K41*7+L41*15+M41*31+N41*63</f>
        <v>60</v>
      </c>
      <c r="P41" s="40" t="s">
        <v>162</v>
      </c>
      <c r="Q41" s="22">
        <v>37</v>
      </c>
      <c r="R41" s="5">
        <v>0</v>
      </c>
      <c r="S41" s="5">
        <v>0</v>
      </c>
      <c r="T41" s="5">
        <v>0</v>
      </c>
      <c r="U41" s="39">
        <f aca="true" t="shared" si="3" ref="U41:U71">+O41+S41*64+T41*192</f>
        <v>60</v>
      </c>
      <c r="V41" s="40" t="s">
        <v>163</v>
      </c>
      <c r="X41" s="6" t="s">
        <v>164</v>
      </c>
      <c r="Y41" s="6">
        <v>146</v>
      </c>
      <c r="Z41" s="6">
        <v>146</v>
      </c>
      <c r="AA41" s="6">
        <v>146</v>
      </c>
    </row>
    <row r="42" spans="1:27" ht="12.75">
      <c r="A42" s="6">
        <v>2</v>
      </c>
      <c r="B42" s="6" t="s">
        <v>98</v>
      </c>
      <c r="C42" s="6">
        <v>151</v>
      </c>
      <c r="E42" s="5">
        <v>4</v>
      </c>
      <c r="F42" s="5" t="s">
        <v>115</v>
      </c>
      <c r="G42" s="22">
        <v>35</v>
      </c>
      <c r="H42" s="5">
        <v>123</v>
      </c>
      <c r="I42" s="5">
        <v>28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39">
        <f t="shared" si="2"/>
        <v>35</v>
      </c>
      <c r="P42" s="40" t="s">
        <v>165</v>
      </c>
      <c r="Q42" s="22">
        <v>38</v>
      </c>
      <c r="R42" s="5">
        <v>0</v>
      </c>
      <c r="S42" s="5">
        <v>0</v>
      </c>
      <c r="T42" s="5">
        <v>0</v>
      </c>
      <c r="U42" s="39">
        <f t="shared" si="3"/>
        <v>35</v>
      </c>
      <c r="V42" s="40" t="s">
        <v>166</v>
      </c>
      <c r="X42" s="6" t="s">
        <v>167</v>
      </c>
      <c r="Y42" s="6">
        <v>322</v>
      </c>
      <c r="Z42" s="6">
        <v>322</v>
      </c>
      <c r="AA42" s="6">
        <v>322</v>
      </c>
    </row>
    <row r="43" spans="1:27" ht="12.75">
      <c r="A43" s="5">
        <v>7</v>
      </c>
      <c r="B43" s="5" t="s">
        <v>168</v>
      </c>
      <c r="C43" s="5">
        <v>1</v>
      </c>
      <c r="E43" s="5">
        <v>8</v>
      </c>
      <c r="F43" s="5" t="s">
        <v>169</v>
      </c>
      <c r="G43" s="22">
        <v>36</v>
      </c>
      <c r="H43" s="5">
        <v>133</v>
      </c>
      <c r="I43" s="5">
        <v>15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39">
        <f t="shared" si="2"/>
        <v>27</v>
      </c>
      <c r="P43" s="40" t="s">
        <v>170</v>
      </c>
      <c r="Q43" s="22">
        <v>39</v>
      </c>
      <c r="R43" s="5">
        <v>0</v>
      </c>
      <c r="S43" s="5">
        <v>0</v>
      </c>
      <c r="T43" s="5">
        <v>0</v>
      </c>
      <c r="U43" s="39">
        <f t="shared" si="3"/>
        <v>27</v>
      </c>
      <c r="V43" s="40" t="s">
        <v>171</v>
      </c>
      <c r="X43" s="6" t="s">
        <v>172</v>
      </c>
      <c r="Y43" s="6">
        <v>144</v>
      </c>
      <c r="Z43" s="6">
        <v>144</v>
      </c>
      <c r="AA43" s="6">
        <v>144</v>
      </c>
    </row>
    <row r="44" spans="5:27" ht="12.75">
      <c r="E44" s="6">
        <v>4</v>
      </c>
      <c r="F44" s="6" t="s">
        <v>32</v>
      </c>
      <c r="G44" s="22">
        <v>37</v>
      </c>
      <c r="H44" s="5">
        <v>133</v>
      </c>
      <c r="I44" s="5">
        <v>19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9">
        <f>+I44*1+J44*3+K44*7+L44*15+M44*31+N44*63</f>
        <v>19</v>
      </c>
      <c r="P44" s="40" t="s">
        <v>173</v>
      </c>
      <c r="Q44" s="22">
        <v>40</v>
      </c>
      <c r="R44" s="5">
        <v>0</v>
      </c>
      <c r="S44" s="5">
        <v>0</v>
      </c>
      <c r="T44" s="5">
        <v>0</v>
      </c>
      <c r="U44" s="39">
        <f>+O44+S44*64+T44*192</f>
        <v>19</v>
      </c>
      <c r="V44" s="40" t="s">
        <v>174</v>
      </c>
      <c r="X44" s="6" t="s">
        <v>175</v>
      </c>
      <c r="Y44" s="6">
        <v>12</v>
      </c>
      <c r="Z44" s="6">
        <v>12</v>
      </c>
      <c r="AA44" s="6">
        <v>12</v>
      </c>
    </row>
    <row r="45" spans="1:27" ht="12.75">
      <c r="A45" s="6">
        <v>1</v>
      </c>
      <c r="B45" s="6" t="s">
        <v>76</v>
      </c>
      <c r="C45" s="6">
        <v>152</v>
      </c>
      <c r="E45" s="5">
        <v>4</v>
      </c>
      <c r="F45" s="5" t="s">
        <v>176</v>
      </c>
      <c r="G45" s="22">
        <v>38</v>
      </c>
      <c r="H45" s="5">
        <v>134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9">
        <f t="shared" si="2"/>
        <v>18</v>
      </c>
      <c r="P45" s="40" t="s">
        <v>177</v>
      </c>
      <c r="Q45" s="22">
        <v>41</v>
      </c>
      <c r="R45" s="5">
        <v>0</v>
      </c>
      <c r="S45" s="5">
        <v>0</v>
      </c>
      <c r="T45" s="5">
        <v>0</v>
      </c>
      <c r="U45" s="39">
        <f t="shared" si="3"/>
        <v>18</v>
      </c>
      <c r="V45" s="40" t="s">
        <v>178</v>
      </c>
      <c r="X45" s="6" t="s">
        <v>179</v>
      </c>
      <c r="Y45" s="6">
        <v>0</v>
      </c>
      <c r="Z45" s="6">
        <v>0</v>
      </c>
      <c r="AA45" s="6">
        <v>0</v>
      </c>
    </row>
    <row r="46" spans="5:27" ht="12.75">
      <c r="E46" s="5">
        <v>8</v>
      </c>
      <c r="F46" s="5" t="s">
        <v>180</v>
      </c>
      <c r="G46" s="22">
        <v>39</v>
      </c>
      <c r="H46" s="5">
        <v>151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39">
        <f>+I46*1+J46*3+K46*7+L46*15+M46*31+N46*63</f>
        <v>15</v>
      </c>
      <c r="P46" s="40" t="s">
        <v>181</v>
      </c>
      <c r="Q46" s="22">
        <v>42</v>
      </c>
      <c r="R46" s="5">
        <v>0</v>
      </c>
      <c r="S46" s="5">
        <v>0</v>
      </c>
      <c r="T46" s="5">
        <v>0</v>
      </c>
      <c r="U46" s="39">
        <f>+O46+S46*64+T46*192</f>
        <v>15</v>
      </c>
      <c r="V46" s="40" t="s">
        <v>182</v>
      </c>
      <c r="X46" s="6" t="s">
        <v>183</v>
      </c>
      <c r="Y46" s="6">
        <v>122</v>
      </c>
      <c r="Z46" s="6">
        <v>122</v>
      </c>
      <c r="AA46" s="6">
        <v>122</v>
      </c>
    </row>
    <row r="47" spans="1:27" ht="12.75">
      <c r="A47" s="6">
        <v>4</v>
      </c>
      <c r="B47" s="6" t="s">
        <v>131</v>
      </c>
      <c r="C47" s="6">
        <v>149</v>
      </c>
      <c r="E47" s="5">
        <v>7</v>
      </c>
      <c r="F47" s="5" t="s">
        <v>184</v>
      </c>
      <c r="G47" s="22">
        <v>40</v>
      </c>
      <c r="H47" s="5">
        <v>141</v>
      </c>
      <c r="I47" s="5">
        <v>11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9">
        <f t="shared" si="2"/>
        <v>11</v>
      </c>
      <c r="P47" s="40" t="s">
        <v>185</v>
      </c>
      <c r="Q47" s="22">
        <v>43</v>
      </c>
      <c r="R47" s="5">
        <v>0</v>
      </c>
      <c r="S47" s="5">
        <v>0</v>
      </c>
      <c r="T47" s="5">
        <v>0</v>
      </c>
      <c r="U47" s="39">
        <f t="shared" si="3"/>
        <v>11</v>
      </c>
      <c r="V47" s="40" t="s">
        <v>186</v>
      </c>
      <c r="X47" s="6" t="s">
        <v>187</v>
      </c>
      <c r="Y47" s="6">
        <v>0</v>
      </c>
      <c r="Z47" s="6">
        <v>0</v>
      </c>
      <c r="AA47" s="6">
        <v>0</v>
      </c>
    </row>
    <row r="48" spans="1:27" ht="12.75">
      <c r="A48" s="5">
        <v>5</v>
      </c>
      <c r="B48" s="5" t="s">
        <v>188</v>
      </c>
      <c r="C48" s="5">
        <v>3</v>
      </c>
      <c r="E48" s="5">
        <v>3</v>
      </c>
      <c r="F48" s="5" t="s">
        <v>126</v>
      </c>
      <c r="G48" s="22">
        <v>41</v>
      </c>
      <c r="H48" s="5">
        <v>144</v>
      </c>
      <c r="I48" s="5">
        <v>7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39">
        <f t="shared" si="2"/>
        <v>10</v>
      </c>
      <c r="P48" s="40" t="s">
        <v>189</v>
      </c>
      <c r="Q48" s="22">
        <v>44</v>
      </c>
      <c r="R48" s="5">
        <v>0</v>
      </c>
      <c r="S48" s="5">
        <v>0</v>
      </c>
      <c r="T48" s="5">
        <v>0</v>
      </c>
      <c r="U48" s="39">
        <f t="shared" si="3"/>
        <v>10</v>
      </c>
      <c r="V48" s="40" t="s">
        <v>190</v>
      </c>
      <c r="X48" s="6" t="s">
        <v>191</v>
      </c>
      <c r="Y48" s="6">
        <v>12</v>
      </c>
      <c r="Z48" s="6">
        <v>12</v>
      </c>
      <c r="AA48" s="6">
        <v>12</v>
      </c>
    </row>
    <row r="49" spans="5:27" ht="12.75">
      <c r="E49" s="5">
        <v>5</v>
      </c>
      <c r="F49" s="5" t="s">
        <v>150</v>
      </c>
      <c r="G49" s="22">
        <v>42</v>
      </c>
      <c r="H49" s="5">
        <v>149</v>
      </c>
      <c r="I49" s="5">
        <v>2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39">
        <f t="shared" si="2"/>
        <v>9</v>
      </c>
      <c r="P49" s="40" t="s">
        <v>166</v>
      </c>
      <c r="Q49" s="22">
        <v>45</v>
      </c>
      <c r="R49" s="5">
        <v>0</v>
      </c>
      <c r="S49" s="5">
        <v>0</v>
      </c>
      <c r="T49" s="5">
        <v>0</v>
      </c>
      <c r="U49" s="39">
        <f t="shared" si="3"/>
        <v>9</v>
      </c>
      <c r="V49" s="40" t="s">
        <v>192</v>
      </c>
      <c r="X49" s="6" t="s">
        <v>193</v>
      </c>
      <c r="Y49" s="6">
        <v>30</v>
      </c>
      <c r="Z49" s="6">
        <v>30</v>
      </c>
      <c r="AA49" s="6">
        <v>30</v>
      </c>
    </row>
    <row r="50" spans="1:27" ht="12.75">
      <c r="A50" s="6">
        <v>6</v>
      </c>
      <c r="B50" s="6" t="s">
        <v>154</v>
      </c>
      <c r="C50" s="6">
        <v>92</v>
      </c>
      <c r="E50" s="5">
        <v>4</v>
      </c>
      <c r="F50" s="5" t="s">
        <v>194</v>
      </c>
      <c r="G50" s="22">
        <v>43</v>
      </c>
      <c r="H50" s="5">
        <v>146</v>
      </c>
      <c r="I50" s="5">
        <v>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39">
        <f t="shared" si="2"/>
        <v>6</v>
      </c>
      <c r="P50" s="40" t="s">
        <v>195</v>
      </c>
      <c r="Q50" s="22">
        <v>46</v>
      </c>
      <c r="R50" s="5">
        <v>0</v>
      </c>
      <c r="S50" s="5">
        <v>0</v>
      </c>
      <c r="T50" s="5">
        <v>0</v>
      </c>
      <c r="U50" s="39">
        <f t="shared" si="3"/>
        <v>6</v>
      </c>
      <c r="V50" s="40" t="s">
        <v>196</v>
      </c>
      <c r="X50" s="6" t="s">
        <v>197</v>
      </c>
      <c r="Y50" s="6">
        <v>0</v>
      </c>
      <c r="Z50" s="6">
        <v>0</v>
      </c>
      <c r="AA50" s="6">
        <v>0</v>
      </c>
    </row>
    <row r="51" spans="1:27" ht="12.75">
      <c r="A51" s="5">
        <v>3</v>
      </c>
      <c r="B51" s="5" t="s">
        <v>161</v>
      </c>
      <c r="C51" s="5">
        <v>60</v>
      </c>
      <c r="E51" s="6">
        <v>7</v>
      </c>
      <c r="F51" s="6" t="s">
        <v>198</v>
      </c>
      <c r="G51" s="22">
        <v>44</v>
      </c>
      <c r="H51" s="5">
        <v>148</v>
      </c>
      <c r="I51" s="5">
        <v>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39">
        <f>+I51*1+J51*3+K51*7+L51*15+M51*31+N51*63</f>
        <v>4</v>
      </c>
      <c r="P51" s="40" t="s">
        <v>199</v>
      </c>
      <c r="Q51" s="22">
        <v>47</v>
      </c>
      <c r="R51" s="5">
        <v>0</v>
      </c>
      <c r="S51" s="5">
        <v>0</v>
      </c>
      <c r="T51" s="5">
        <v>0</v>
      </c>
      <c r="U51" s="39">
        <f>+O51+S51*64+T51*192</f>
        <v>4</v>
      </c>
      <c r="V51" s="40" t="s">
        <v>200</v>
      </c>
      <c r="X51" s="6" t="s">
        <v>201</v>
      </c>
      <c r="Y51" s="6">
        <v>0</v>
      </c>
      <c r="Z51" s="6">
        <v>0</v>
      </c>
      <c r="AA51" s="6">
        <v>0</v>
      </c>
    </row>
    <row r="52" spans="5:27" ht="12.75">
      <c r="E52" s="5">
        <v>4</v>
      </c>
      <c r="F52" s="5" t="s">
        <v>71</v>
      </c>
      <c r="G52" s="22">
        <v>45</v>
      </c>
      <c r="H52" s="5">
        <v>149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39">
        <f>+I52*1+J52*3+K52*7+L52*15+M52*31+N52*63</f>
        <v>3</v>
      </c>
      <c r="P52" s="40" t="s">
        <v>202</v>
      </c>
      <c r="Q52" s="22">
        <v>48</v>
      </c>
      <c r="R52" s="5">
        <v>0</v>
      </c>
      <c r="S52" s="5">
        <v>0</v>
      </c>
      <c r="T52" s="5">
        <v>0</v>
      </c>
      <c r="U52" s="39">
        <f>+O52+S52*64+T52*192</f>
        <v>3</v>
      </c>
      <c r="V52" s="40" t="s">
        <v>203</v>
      </c>
      <c r="X52" s="7" t="s">
        <v>204</v>
      </c>
      <c r="Y52" s="7">
        <v>8</v>
      </c>
      <c r="Z52" s="7">
        <v>8</v>
      </c>
      <c r="AA52" s="7">
        <v>8</v>
      </c>
    </row>
    <row r="53" spans="1:27" ht="12.75">
      <c r="A53" s="6">
        <v>2</v>
      </c>
      <c r="B53" s="6" t="s">
        <v>37</v>
      </c>
      <c r="C53" s="6">
        <v>152</v>
      </c>
      <c r="E53" s="5">
        <v>5</v>
      </c>
      <c r="F53" s="5" t="s">
        <v>188</v>
      </c>
      <c r="G53" s="22">
        <v>45</v>
      </c>
      <c r="H53" s="5">
        <v>149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39">
        <f>+I53*1+J53*3+K53*7+L53*15+M53*31+N53*63</f>
        <v>3</v>
      </c>
      <c r="P53" s="40" t="s">
        <v>202</v>
      </c>
      <c r="Q53" s="22">
        <v>48</v>
      </c>
      <c r="R53" s="5">
        <v>0</v>
      </c>
      <c r="S53" s="5">
        <v>0</v>
      </c>
      <c r="T53" s="5">
        <v>0</v>
      </c>
      <c r="U53" s="39">
        <f>+O53+S53*64+T53*192</f>
        <v>3</v>
      </c>
      <c r="V53" s="40" t="s">
        <v>203</v>
      </c>
      <c r="X53" s="7" t="s">
        <v>205</v>
      </c>
      <c r="Y53" s="7">
        <v>4</v>
      </c>
      <c r="Z53" s="7">
        <v>4</v>
      </c>
      <c r="AA53" s="7">
        <v>4</v>
      </c>
    </row>
    <row r="54" spans="5:27" ht="12.75">
      <c r="E54" s="5">
        <v>7</v>
      </c>
      <c r="F54" s="5" t="s">
        <v>52</v>
      </c>
      <c r="G54" s="22">
        <v>45</v>
      </c>
      <c r="H54" s="5">
        <v>149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9">
        <f>+I54*1+J54*3+K54*7+L54*15+M54*31+N54*63</f>
        <v>3</v>
      </c>
      <c r="P54" s="40" t="s">
        <v>202</v>
      </c>
      <c r="Q54" s="22">
        <v>48</v>
      </c>
      <c r="R54" s="5">
        <v>0</v>
      </c>
      <c r="S54" s="5">
        <v>0</v>
      </c>
      <c r="T54" s="5">
        <v>0</v>
      </c>
      <c r="U54" s="39">
        <f>+O54+S54*64+T54*192</f>
        <v>3</v>
      </c>
      <c r="V54" s="40" t="s">
        <v>203</v>
      </c>
      <c r="X54" s="7" t="s">
        <v>206</v>
      </c>
      <c r="Y54" s="7">
        <v>12</v>
      </c>
      <c r="Z54" s="7">
        <v>12</v>
      </c>
      <c r="AA54" s="7">
        <v>12</v>
      </c>
    </row>
    <row r="55" spans="1:27" ht="12.75">
      <c r="A55" s="6">
        <v>1</v>
      </c>
      <c r="B55" s="6" t="s">
        <v>111</v>
      </c>
      <c r="C55" s="6">
        <v>133</v>
      </c>
      <c r="E55" s="5">
        <v>7</v>
      </c>
      <c r="F55" s="5" t="s">
        <v>93</v>
      </c>
      <c r="G55" s="22">
        <v>48</v>
      </c>
      <c r="H55" s="5">
        <v>151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39">
        <f t="shared" si="2"/>
        <v>1</v>
      </c>
      <c r="P55" s="40" t="s">
        <v>200</v>
      </c>
      <c r="Q55" s="22">
        <v>51</v>
      </c>
      <c r="R55" s="5">
        <v>0</v>
      </c>
      <c r="S55" s="5">
        <v>0</v>
      </c>
      <c r="T55" s="5">
        <v>0</v>
      </c>
      <c r="U55" s="39">
        <f t="shared" si="3"/>
        <v>1</v>
      </c>
      <c r="V55" s="40" t="s">
        <v>207</v>
      </c>
      <c r="X55" s="7" t="s">
        <v>532</v>
      </c>
      <c r="Y55" s="7">
        <v>20</v>
      </c>
      <c r="Z55" s="7">
        <v>20</v>
      </c>
      <c r="AA55" s="7">
        <v>20</v>
      </c>
    </row>
    <row r="56" spans="1:27" ht="12.75">
      <c r="A56" s="5">
        <v>8</v>
      </c>
      <c r="B56" s="5" t="s">
        <v>169</v>
      </c>
      <c r="C56" s="5">
        <v>19</v>
      </c>
      <c r="E56" s="5">
        <v>7</v>
      </c>
      <c r="F56" s="5" t="s">
        <v>168</v>
      </c>
      <c r="G56" s="22">
        <v>48</v>
      </c>
      <c r="H56" s="5">
        <v>151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9">
        <f t="shared" si="2"/>
        <v>1</v>
      </c>
      <c r="P56" s="40" t="s">
        <v>200</v>
      </c>
      <c r="Q56" s="22">
        <v>51</v>
      </c>
      <c r="R56" s="5">
        <v>0</v>
      </c>
      <c r="S56" s="5">
        <v>0</v>
      </c>
      <c r="T56" s="5">
        <v>0</v>
      </c>
      <c r="U56" s="39">
        <f t="shared" si="3"/>
        <v>1</v>
      </c>
      <c r="V56" s="40" t="s">
        <v>207</v>
      </c>
      <c r="X56" s="7" t="s">
        <v>533</v>
      </c>
      <c r="Y56" s="7">
        <v>0</v>
      </c>
      <c r="Z56" s="7">
        <v>0</v>
      </c>
      <c r="AA56" s="7">
        <v>0</v>
      </c>
    </row>
    <row r="57" spans="5:27" ht="12.75">
      <c r="E57" s="5">
        <v>6</v>
      </c>
      <c r="F57" s="5" t="s">
        <v>208</v>
      </c>
      <c r="G57" s="22">
        <v>50</v>
      </c>
      <c r="H57" s="5">
        <v>152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9">
        <f t="shared" si="2"/>
        <v>0</v>
      </c>
      <c r="P57" s="40" t="s">
        <v>209</v>
      </c>
      <c r="Q57" s="22">
        <v>53</v>
      </c>
      <c r="R57" s="5">
        <v>0</v>
      </c>
      <c r="S57" s="5">
        <v>0</v>
      </c>
      <c r="T57" s="5">
        <v>0</v>
      </c>
      <c r="U57" s="39">
        <f t="shared" si="3"/>
        <v>0</v>
      </c>
      <c r="V57" s="40" t="s">
        <v>210</v>
      </c>
      <c r="X57" s="7" t="s">
        <v>534</v>
      </c>
      <c r="Y57" s="7">
        <v>76</v>
      </c>
      <c r="Z57" s="7">
        <v>76</v>
      </c>
      <c r="AA57" s="7">
        <v>76</v>
      </c>
    </row>
    <row r="58" spans="1:27" ht="12.75">
      <c r="A58" s="6">
        <v>5</v>
      </c>
      <c r="B58" s="6" t="s">
        <v>89</v>
      </c>
      <c r="C58" s="6">
        <v>124</v>
      </c>
      <c r="E58" s="5">
        <v>6</v>
      </c>
      <c r="F58" s="5" t="s">
        <v>211</v>
      </c>
      <c r="G58" s="22">
        <v>50</v>
      </c>
      <c r="H58" s="5">
        <v>152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9">
        <f t="shared" si="2"/>
        <v>0</v>
      </c>
      <c r="P58" s="40" t="s">
        <v>209</v>
      </c>
      <c r="Q58" s="22">
        <v>53</v>
      </c>
      <c r="R58" s="5">
        <v>0</v>
      </c>
      <c r="S58" s="5">
        <v>0</v>
      </c>
      <c r="T58" s="5">
        <v>0</v>
      </c>
      <c r="U58" s="39">
        <f t="shared" si="3"/>
        <v>0</v>
      </c>
      <c r="V58" s="40" t="s">
        <v>210</v>
      </c>
      <c r="X58" s="7" t="s">
        <v>538</v>
      </c>
      <c r="Y58" s="7">
        <v>20</v>
      </c>
      <c r="Z58" s="7">
        <v>20</v>
      </c>
      <c r="AA58" s="7">
        <v>20</v>
      </c>
    </row>
    <row r="59" spans="1:27" ht="12.75">
      <c r="A59" s="5">
        <v>4</v>
      </c>
      <c r="B59" s="5" t="s">
        <v>158</v>
      </c>
      <c r="C59" s="5">
        <v>28</v>
      </c>
      <c r="E59" s="5">
        <v>6</v>
      </c>
      <c r="F59" s="5" t="s">
        <v>212</v>
      </c>
      <c r="G59" s="22">
        <v>50</v>
      </c>
      <c r="H59" s="5">
        <v>152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9">
        <f t="shared" si="2"/>
        <v>0</v>
      </c>
      <c r="P59" s="40" t="s">
        <v>209</v>
      </c>
      <c r="Q59" s="22">
        <v>53</v>
      </c>
      <c r="R59" s="5">
        <v>0</v>
      </c>
      <c r="S59" s="5">
        <v>0</v>
      </c>
      <c r="T59" s="5">
        <v>0</v>
      </c>
      <c r="U59" s="39">
        <f t="shared" si="3"/>
        <v>0</v>
      </c>
      <c r="V59" s="40" t="s">
        <v>210</v>
      </c>
      <c r="X59" s="7" t="s">
        <v>539</v>
      </c>
      <c r="Y59" s="7">
        <v>4</v>
      </c>
      <c r="Z59" s="7">
        <v>4</v>
      </c>
      <c r="AA59" s="7">
        <v>4</v>
      </c>
    </row>
    <row r="60" spans="5:27" ht="12.75">
      <c r="E60" s="6">
        <v>6</v>
      </c>
      <c r="F60" s="6" t="s">
        <v>213</v>
      </c>
      <c r="G60" s="22">
        <v>50</v>
      </c>
      <c r="H60" s="5">
        <v>152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9">
        <f t="shared" si="2"/>
        <v>0</v>
      </c>
      <c r="P60" s="40" t="s">
        <v>209</v>
      </c>
      <c r="Q60" s="22">
        <v>53</v>
      </c>
      <c r="R60" s="5">
        <v>0</v>
      </c>
      <c r="S60" s="5">
        <v>0</v>
      </c>
      <c r="T60" s="5">
        <v>0</v>
      </c>
      <c r="U60" s="39">
        <f t="shared" si="3"/>
        <v>0</v>
      </c>
      <c r="V60" s="40" t="s">
        <v>210</v>
      </c>
      <c r="X60" s="8" t="s">
        <v>543</v>
      </c>
      <c r="Y60" s="8">
        <v>5264</v>
      </c>
      <c r="Z60" s="8">
        <v>5384</v>
      </c>
      <c r="AA60" s="8">
        <v>6224</v>
      </c>
    </row>
    <row r="61" spans="1:27" ht="12.75">
      <c r="A61" s="5">
        <v>3</v>
      </c>
      <c r="B61" s="5" t="s">
        <v>60</v>
      </c>
      <c r="C61" s="5">
        <v>152</v>
      </c>
      <c r="E61" s="5">
        <v>6</v>
      </c>
      <c r="F61" s="5" t="s">
        <v>214</v>
      </c>
      <c r="G61" s="22">
        <v>50</v>
      </c>
      <c r="H61" s="5">
        <v>152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9">
        <f t="shared" si="2"/>
        <v>0</v>
      </c>
      <c r="P61" s="40" t="s">
        <v>209</v>
      </c>
      <c r="Q61" s="22">
        <v>53</v>
      </c>
      <c r="R61" s="5">
        <v>0</v>
      </c>
      <c r="S61" s="5">
        <v>0</v>
      </c>
      <c r="T61" s="5">
        <v>0</v>
      </c>
      <c r="U61" s="39">
        <f t="shared" si="3"/>
        <v>0</v>
      </c>
      <c r="V61" s="40" t="s">
        <v>210</v>
      </c>
      <c r="X61" s="8" t="s">
        <v>544</v>
      </c>
      <c r="Y61" s="8">
        <v>232</v>
      </c>
      <c r="Z61" s="8">
        <v>232</v>
      </c>
      <c r="AA61" s="8">
        <v>232</v>
      </c>
    </row>
    <row r="62" spans="5:27" ht="12.75">
      <c r="E62" s="5">
        <v>6</v>
      </c>
      <c r="F62" s="5" t="s">
        <v>215</v>
      </c>
      <c r="G62" s="22">
        <v>50</v>
      </c>
      <c r="H62" s="5">
        <v>152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9">
        <f t="shared" si="2"/>
        <v>0</v>
      </c>
      <c r="P62" s="40" t="s">
        <v>209</v>
      </c>
      <c r="Q62" s="22">
        <v>53</v>
      </c>
      <c r="R62" s="5">
        <v>0</v>
      </c>
      <c r="S62" s="5">
        <v>0</v>
      </c>
      <c r="T62" s="5">
        <v>0</v>
      </c>
      <c r="U62" s="39">
        <f t="shared" si="3"/>
        <v>0</v>
      </c>
      <c r="V62" s="40" t="s">
        <v>210</v>
      </c>
      <c r="X62" s="8" t="s">
        <v>545</v>
      </c>
      <c r="Y62" s="8">
        <v>0</v>
      </c>
      <c r="Z62" s="8">
        <v>0</v>
      </c>
      <c r="AA62" s="8">
        <v>0</v>
      </c>
    </row>
    <row r="63" spans="1:27" ht="12.75">
      <c r="A63" s="6">
        <v>2</v>
      </c>
      <c r="B63" s="6" t="s">
        <v>106</v>
      </c>
      <c r="C63" s="6">
        <v>152</v>
      </c>
      <c r="E63" s="5">
        <v>7</v>
      </c>
      <c r="F63" s="5" t="s">
        <v>216</v>
      </c>
      <c r="G63" s="22">
        <v>50</v>
      </c>
      <c r="H63" s="5">
        <v>152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9">
        <f t="shared" si="2"/>
        <v>0</v>
      </c>
      <c r="P63" s="40" t="s">
        <v>209</v>
      </c>
      <c r="Q63" s="22">
        <v>53</v>
      </c>
      <c r="R63" s="5">
        <v>0</v>
      </c>
      <c r="S63" s="5">
        <v>0</v>
      </c>
      <c r="T63" s="5">
        <v>0</v>
      </c>
      <c r="U63" s="39">
        <f t="shared" si="3"/>
        <v>0</v>
      </c>
      <c r="V63" s="40" t="s">
        <v>210</v>
      </c>
      <c r="X63" s="8" t="s">
        <v>546</v>
      </c>
      <c r="Y63" s="8">
        <v>256</v>
      </c>
      <c r="Z63" s="8">
        <v>256</v>
      </c>
      <c r="AA63" s="8">
        <v>256</v>
      </c>
    </row>
    <row r="64" spans="5:27" ht="12.75">
      <c r="E64" s="5">
        <v>7</v>
      </c>
      <c r="F64" s="5" t="s">
        <v>217</v>
      </c>
      <c r="G64" s="22">
        <v>50</v>
      </c>
      <c r="H64" s="5">
        <v>152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39">
        <f t="shared" si="2"/>
        <v>0</v>
      </c>
      <c r="P64" s="40" t="s">
        <v>209</v>
      </c>
      <c r="Q64" s="22">
        <v>53</v>
      </c>
      <c r="R64" s="5">
        <v>0</v>
      </c>
      <c r="S64" s="5">
        <v>0</v>
      </c>
      <c r="T64" s="5">
        <v>0</v>
      </c>
      <c r="U64" s="39">
        <f t="shared" si="3"/>
        <v>0</v>
      </c>
      <c r="V64" s="40" t="s">
        <v>210</v>
      </c>
      <c r="X64" s="9" t="s">
        <v>547</v>
      </c>
      <c r="Y64" s="9">
        <v>48</v>
      </c>
      <c r="Z64" s="9">
        <v>48</v>
      </c>
      <c r="AA64" s="9">
        <v>48</v>
      </c>
    </row>
    <row r="65" spans="1:27" ht="12.75">
      <c r="A65" s="6">
        <v>1</v>
      </c>
      <c r="B65" s="6" t="s">
        <v>53</v>
      </c>
      <c r="C65" s="6">
        <v>152</v>
      </c>
      <c r="E65" s="5">
        <v>7</v>
      </c>
      <c r="F65" s="5" t="s">
        <v>218</v>
      </c>
      <c r="G65" s="22">
        <v>50</v>
      </c>
      <c r="H65" s="5">
        <v>152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9">
        <f t="shared" si="2"/>
        <v>0</v>
      </c>
      <c r="P65" s="40" t="s">
        <v>209</v>
      </c>
      <c r="Q65" s="22">
        <v>53</v>
      </c>
      <c r="R65" s="5">
        <v>0</v>
      </c>
      <c r="S65" s="5">
        <v>0</v>
      </c>
      <c r="T65" s="5">
        <v>0</v>
      </c>
      <c r="U65" s="39">
        <f t="shared" si="3"/>
        <v>0</v>
      </c>
      <c r="V65" s="40" t="s">
        <v>210</v>
      </c>
      <c r="X65" s="9" t="s">
        <v>548</v>
      </c>
      <c r="Y65" s="9">
        <v>224</v>
      </c>
      <c r="Z65" s="9">
        <v>224</v>
      </c>
      <c r="AA65" s="9">
        <v>224</v>
      </c>
    </row>
    <row r="66" spans="5:27" ht="12.75">
      <c r="E66" s="5">
        <v>8</v>
      </c>
      <c r="F66" s="5" t="s">
        <v>219</v>
      </c>
      <c r="G66" s="22">
        <v>50</v>
      </c>
      <c r="H66" s="5">
        <v>152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9">
        <f t="shared" si="2"/>
        <v>0</v>
      </c>
      <c r="P66" s="40" t="s">
        <v>209</v>
      </c>
      <c r="Q66" s="22">
        <v>53</v>
      </c>
      <c r="R66" s="5">
        <v>0</v>
      </c>
      <c r="S66" s="5">
        <v>0</v>
      </c>
      <c r="T66" s="5">
        <v>0</v>
      </c>
      <c r="U66" s="39">
        <f t="shared" si="3"/>
        <v>0</v>
      </c>
      <c r="V66" s="40" t="s">
        <v>210</v>
      </c>
      <c r="X66" s="10" t="s">
        <v>549</v>
      </c>
      <c r="Y66" s="10">
        <v>1248</v>
      </c>
      <c r="Z66" s="10">
        <v>1264</v>
      </c>
      <c r="AA66" s="10">
        <v>1376</v>
      </c>
    </row>
    <row r="67" spans="1:27" ht="12.75">
      <c r="A67" s="6">
        <v>5</v>
      </c>
      <c r="B67" s="6" t="s">
        <v>144</v>
      </c>
      <c r="C67" s="6">
        <v>134</v>
      </c>
      <c r="E67" s="5">
        <v>8</v>
      </c>
      <c r="F67" s="5" t="s">
        <v>220</v>
      </c>
      <c r="G67" s="22">
        <v>50</v>
      </c>
      <c r="H67" s="5">
        <v>152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9">
        <f t="shared" si="2"/>
        <v>0</v>
      </c>
      <c r="P67" s="40" t="s">
        <v>209</v>
      </c>
      <c r="Q67" s="22">
        <v>53</v>
      </c>
      <c r="R67" s="5">
        <v>0</v>
      </c>
      <c r="S67" s="5">
        <v>0</v>
      </c>
      <c r="T67" s="5">
        <v>0</v>
      </c>
      <c r="U67" s="39">
        <f t="shared" si="3"/>
        <v>0</v>
      </c>
      <c r="V67" s="40" t="s">
        <v>210</v>
      </c>
      <c r="X67" s="11" t="s">
        <v>221</v>
      </c>
      <c r="Y67" s="28" t="s">
        <v>550</v>
      </c>
      <c r="Z67" s="11">
        <v>448</v>
      </c>
      <c r="AA67" s="11">
        <v>5376</v>
      </c>
    </row>
    <row r="68" spans="1:27" ht="12.75">
      <c r="A68" s="5">
        <v>4</v>
      </c>
      <c r="B68" s="5" t="s">
        <v>176</v>
      </c>
      <c r="C68" s="5">
        <v>18</v>
      </c>
      <c r="E68" s="5">
        <v>8</v>
      </c>
      <c r="F68" s="5" t="s">
        <v>222</v>
      </c>
      <c r="G68" s="22">
        <v>50</v>
      </c>
      <c r="H68" s="5">
        <v>152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39">
        <f t="shared" si="2"/>
        <v>0</v>
      </c>
      <c r="P68" s="40" t="s">
        <v>209</v>
      </c>
      <c r="Q68" s="22">
        <v>53</v>
      </c>
      <c r="R68" s="5">
        <v>0</v>
      </c>
      <c r="S68" s="5">
        <v>0</v>
      </c>
      <c r="T68" s="5">
        <v>0</v>
      </c>
      <c r="U68" s="39">
        <f t="shared" si="3"/>
        <v>0</v>
      </c>
      <c r="V68" s="40" t="s">
        <v>210</v>
      </c>
      <c r="X68" s="11" t="s">
        <v>551</v>
      </c>
      <c r="Y68" s="28" t="s">
        <v>550</v>
      </c>
      <c r="Z68" s="11">
        <v>8</v>
      </c>
      <c r="AA68" s="11">
        <v>64</v>
      </c>
    </row>
    <row r="69" spans="5:27" ht="12.75">
      <c r="E69" s="5">
        <v>8</v>
      </c>
      <c r="F69" s="5" t="s">
        <v>223</v>
      </c>
      <c r="G69" s="22">
        <v>50</v>
      </c>
      <c r="H69" s="5">
        <v>152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39">
        <f t="shared" si="2"/>
        <v>0</v>
      </c>
      <c r="P69" s="40" t="s">
        <v>209</v>
      </c>
      <c r="Q69" s="22">
        <v>53</v>
      </c>
      <c r="R69" s="5">
        <v>0</v>
      </c>
      <c r="S69" s="5">
        <v>0</v>
      </c>
      <c r="T69" s="5">
        <v>0</v>
      </c>
      <c r="U69" s="39">
        <f t="shared" si="3"/>
        <v>0</v>
      </c>
      <c r="V69" s="40" t="s">
        <v>210</v>
      </c>
      <c r="X69" s="12" t="s">
        <v>552</v>
      </c>
      <c r="Y69" s="29" t="s">
        <v>550</v>
      </c>
      <c r="Z69" s="12">
        <v>8</v>
      </c>
      <c r="AA69" s="12">
        <v>128</v>
      </c>
    </row>
    <row r="70" spans="1:22" ht="12.75">
      <c r="A70" s="6">
        <v>3</v>
      </c>
      <c r="B70" s="6" t="s">
        <v>72</v>
      </c>
      <c r="C70" s="6">
        <v>152</v>
      </c>
      <c r="E70" s="5">
        <v>8</v>
      </c>
      <c r="F70" s="5" t="s">
        <v>224</v>
      </c>
      <c r="G70" s="22">
        <v>50</v>
      </c>
      <c r="H70" s="5">
        <v>152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39">
        <f>+I70*1+J70*3+K70*7+L70*15+M70*31+N70*63</f>
        <v>0</v>
      </c>
      <c r="P70" s="40" t="s">
        <v>209</v>
      </c>
      <c r="Q70" s="22">
        <v>53</v>
      </c>
      <c r="R70" s="5">
        <v>0</v>
      </c>
      <c r="S70" s="5">
        <v>0</v>
      </c>
      <c r="T70" s="5">
        <v>0</v>
      </c>
      <c r="U70" s="39">
        <f>+O70+S70*64+T70*192</f>
        <v>0</v>
      </c>
      <c r="V70" s="40" t="s">
        <v>210</v>
      </c>
    </row>
    <row r="71" spans="5:27" ht="12.75">
      <c r="E71" s="5">
        <v>8</v>
      </c>
      <c r="F71" s="5" t="s">
        <v>225</v>
      </c>
      <c r="G71" s="22">
        <v>50</v>
      </c>
      <c r="H71" s="5">
        <v>152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39">
        <f t="shared" si="2"/>
        <v>0</v>
      </c>
      <c r="P71" s="40" t="s">
        <v>209</v>
      </c>
      <c r="Q71" s="22">
        <v>53</v>
      </c>
      <c r="R71" s="5">
        <v>0</v>
      </c>
      <c r="S71" s="5">
        <v>0</v>
      </c>
      <c r="T71" s="5">
        <v>0</v>
      </c>
      <c r="U71" s="39">
        <f t="shared" si="3"/>
        <v>0</v>
      </c>
      <c r="V71" s="40" t="s">
        <v>210</v>
      </c>
      <c r="X71" t="s">
        <v>226</v>
      </c>
      <c r="Y71">
        <f>SUM(Y4:Y66)</f>
        <v>9743</v>
      </c>
      <c r="Z71">
        <f>SUM(Z4:Z69)</f>
        <v>10343</v>
      </c>
      <c r="AA71">
        <f>SUM(AA4:AA69)</f>
        <v>16399</v>
      </c>
    </row>
    <row r="72" spans="1:27" ht="12.75">
      <c r="A72" s="6">
        <v>2</v>
      </c>
      <c r="B72" s="6" t="s">
        <v>127</v>
      </c>
      <c r="C72" s="6">
        <v>141</v>
      </c>
      <c r="X72" t="s">
        <v>227</v>
      </c>
      <c r="Y72">
        <v>29184</v>
      </c>
      <c r="Z72">
        <v>32832</v>
      </c>
      <c r="AA72">
        <v>68096</v>
      </c>
    </row>
    <row r="73" spans="1:27" ht="12.75">
      <c r="A73" s="5">
        <v>7</v>
      </c>
      <c r="B73" s="5" t="s">
        <v>184</v>
      </c>
      <c r="C73" s="5">
        <v>11</v>
      </c>
      <c r="X73" t="s">
        <v>228</v>
      </c>
      <c r="Y73" s="23">
        <f>+Y71/Y72</f>
        <v>0.3338473135964912</v>
      </c>
      <c r="Z73" s="23">
        <f>+Z71/Z72</f>
        <v>0.31502802144249514</v>
      </c>
      <c r="AA73" s="23">
        <f>+AA71/AA72</f>
        <v>0.2408217810150376</v>
      </c>
    </row>
    <row r="75" spans="1:3" ht="12.75">
      <c r="A75" s="6">
        <v>1</v>
      </c>
      <c r="B75" s="6" t="s">
        <v>45</v>
      </c>
      <c r="C75" s="6">
        <v>151</v>
      </c>
    </row>
    <row r="76" spans="1:3" ht="12.75">
      <c r="A76" s="5">
        <v>8</v>
      </c>
      <c r="B76" s="5" t="s">
        <v>180</v>
      </c>
      <c r="C76" s="5">
        <v>1</v>
      </c>
    </row>
    <row r="78" spans="1:3" ht="12.75">
      <c r="A78" s="6">
        <v>5</v>
      </c>
      <c r="B78" s="6" t="s">
        <v>148</v>
      </c>
      <c r="C78" s="6">
        <v>146</v>
      </c>
    </row>
    <row r="79" spans="1:3" ht="12.75">
      <c r="A79" s="5">
        <v>4</v>
      </c>
      <c r="B79" s="5" t="s">
        <v>194</v>
      </c>
      <c r="C79" s="5">
        <v>6</v>
      </c>
    </row>
    <row r="81" spans="1:3" ht="12.75">
      <c r="A81" s="6">
        <v>3</v>
      </c>
      <c r="B81" s="6" t="s">
        <v>81</v>
      </c>
      <c r="C81" s="6">
        <v>152</v>
      </c>
    </row>
    <row r="83" spans="1:3" ht="12.75">
      <c r="A83" s="5">
        <v>2</v>
      </c>
      <c r="B83" s="5" t="s">
        <v>122</v>
      </c>
      <c r="C83" s="5">
        <v>148</v>
      </c>
    </row>
    <row r="84" spans="1:3" ht="12.75">
      <c r="A84" s="6">
        <v>7</v>
      </c>
      <c r="B84" s="6" t="s">
        <v>198</v>
      </c>
      <c r="C84" s="6">
        <v>4</v>
      </c>
    </row>
    <row r="86" ht="12.75">
      <c r="A86" s="1" t="s">
        <v>229</v>
      </c>
    </row>
    <row r="88" spans="1:3" ht="12.75">
      <c r="A88" s="7">
        <v>1</v>
      </c>
      <c r="B88" s="7" t="s">
        <v>21</v>
      </c>
      <c r="C88" s="7">
        <v>152</v>
      </c>
    </row>
    <row r="90" spans="1:3" ht="12.75">
      <c r="A90" s="7">
        <v>3</v>
      </c>
      <c r="B90" s="7" t="s">
        <v>41</v>
      </c>
      <c r="C90" s="7">
        <v>149</v>
      </c>
    </row>
    <row r="91" spans="1:3" ht="12.75">
      <c r="A91" s="6">
        <v>2</v>
      </c>
      <c r="B91" s="6" t="s">
        <v>48</v>
      </c>
      <c r="C91" s="6">
        <v>3</v>
      </c>
    </row>
    <row r="93" spans="1:3" ht="12.75">
      <c r="A93" s="7">
        <v>1</v>
      </c>
      <c r="B93" s="7" t="s">
        <v>33</v>
      </c>
      <c r="C93" s="7">
        <v>152</v>
      </c>
    </row>
    <row r="95" spans="1:3" ht="12.75">
      <c r="A95" s="7">
        <v>3</v>
      </c>
      <c r="B95" s="7" t="s">
        <v>80</v>
      </c>
      <c r="C95" s="7">
        <v>126</v>
      </c>
    </row>
    <row r="96" spans="1:3" ht="12.75">
      <c r="A96" s="6">
        <v>2</v>
      </c>
      <c r="B96" s="6" t="s">
        <v>88</v>
      </c>
      <c r="C96" s="6">
        <v>26</v>
      </c>
    </row>
    <row r="98" spans="1:3" ht="12.75">
      <c r="A98" s="7">
        <v>1</v>
      </c>
      <c r="B98" s="7" t="s">
        <v>49</v>
      </c>
      <c r="C98" s="7">
        <v>147</v>
      </c>
    </row>
    <row r="99" spans="1:3" ht="12.75">
      <c r="A99" s="6">
        <v>5</v>
      </c>
      <c r="B99" s="6" t="s">
        <v>110</v>
      </c>
      <c r="C99" s="6">
        <v>4</v>
      </c>
    </row>
    <row r="100" spans="1:3" ht="12.75">
      <c r="A100" s="5">
        <v>4</v>
      </c>
      <c r="B100" s="5" t="s">
        <v>115</v>
      </c>
      <c r="C100" s="5">
        <v>1</v>
      </c>
    </row>
    <row r="102" spans="1:3" ht="12.75">
      <c r="A102" s="7">
        <v>2</v>
      </c>
      <c r="B102" s="7" t="s">
        <v>94</v>
      </c>
      <c r="C102" s="7">
        <v>78</v>
      </c>
    </row>
    <row r="103" spans="1:3" ht="12.75">
      <c r="A103" s="6">
        <v>6</v>
      </c>
      <c r="B103" s="6" t="s">
        <v>102</v>
      </c>
      <c r="C103" s="6">
        <v>73</v>
      </c>
    </row>
    <row r="104" spans="1:3" ht="12.75">
      <c r="A104" s="5">
        <v>3</v>
      </c>
      <c r="B104" s="5" t="s">
        <v>126</v>
      </c>
      <c r="C104" s="5">
        <v>1</v>
      </c>
    </row>
    <row r="106" spans="1:3" ht="12.75">
      <c r="A106" s="6">
        <v>4</v>
      </c>
      <c r="B106" s="6" t="s">
        <v>64</v>
      </c>
      <c r="C106" s="6">
        <v>127</v>
      </c>
    </row>
    <row r="107" spans="1:3" ht="12.75">
      <c r="A107" s="7">
        <v>1</v>
      </c>
      <c r="B107" s="7" t="s">
        <v>116</v>
      </c>
      <c r="C107" s="7">
        <v>24</v>
      </c>
    </row>
    <row r="108" spans="1:3" ht="12.75">
      <c r="A108" s="5">
        <v>5</v>
      </c>
      <c r="B108" s="5" t="s">
        <v>150</v>
      </c>
      <c r="C108" s="5">
        <v>1</v>
      </c>
    </row>
    <row r="110" spans="1:3" ht="12.75">
      <c r="A110" s="7">
        <v>3</v>
      </c>
      <c r="B110" s="7" t="s">
        <v>56</v>
      </c>
      <c r="C110" s="7">
        <v>124</v>
      </c>
    </row>
    <row r="111" spans="1:3" ht="12.75">
      <c r="A111" s="6">
        <v>2</v>
      </c>
      <c r="B111" s="6" t="s">
        <v>98</v>
      </c>
      <c r="C111" s="6">
        <v>28</v>
      </c>
    </row>
    <row r="113" spans="1:3" ht="12.75">
      <c r="A113" s="7">
        <v>1</v>
      </c>
      <c r="B113" s="7" t="s">
        <v>76</v>
      </c>
      <c r="C113" s="7">
        <v>146</v>
      </c>
    </row>
    <row r="114" spans="1:3" ht="12.75">
      <c r="A114" s="6">
        <v>4</v>
      </c>
      <c r="B114" s="6" t="s">
        <v>131</v>
      </c>
      <c r="C114" s="6">
        <v>6</v>
      </c>
    </row>
    <row r="116" spans="1:3" ht="12.75">
      <c r="A116" s="7">
        <v>2</v>
      </c>
      <c r="B116" s="7" t="s">
        <v>37</v>
      </c>
      <c r="C116" s="7">
        <v>152</v>
      </c>
    </row>
    <row r="118" spans="1:3" ht="12.75">
      <c r="A118" s="7">
        <v>5</v>
      </c>
      <c r="B118" s="7" t="s">
        <v>89</v>
      </c>
      <c r="C118" s="7">
        <v>82</v>
      </c>
    </row>
    <row r="119" spans="1:3" ht="12.75">
      <c r="A119" s="6">
        <v>1</v>
      </c>
      <c r="B119" s="6" t="s">
        <v>111</v>
      </c>
      <c r="C119" s="6">
        <v>51</v>
      </c>
    </row>
    <row r="120" spans="1:3" ht="12.75">
      <c r="A120" s="5">
        <v>4</v>
      </c>
      <c r="B120" s="5" t="s">
        <v>158</v>
      </c>
      <c r="C120" s="5">
        <v>15</v>
      </c>
    </row>
    <row r="121" spans="1:3" ht="12.75">
      <c r="A121" s="5">
        <v>8</v>
      </c>
      <c r="B121" s="5" t="s">
        <v>169</v>
      </c>
      <c r="C121" s="5">
        <v>4</v>
      </c>
    </row>
    <row r="123" spans="1:3" ht="12.75">
      <c r="A123" s="5">
        <v>3</v>
      </c>
      <c r="B123" s="5" t="s">
        <v>60</v>
      </c>
      <c r="C123" s="5">
        <v>125</v>
      </c>
    </row>
    <row r="124" spans="1:3" ht="12.75">
      <c r="A124" s="7">
        <v>2</v>
      </c>
      <c r="B124" s="7" t="s">
        <v>106</v>
      </c>
      <c r="C124" s="7">
        <v>27</v>
      </c>
    </row>
    <row r="126" spans="1:3" ht="12.75">
      <c r="A126" s="7">
        <v>1</v>
      </c>
      <c r="B126" s="7" t="s">
        <v>53</v>
      </c>
      <c r="C126" s="7">
        <v>150</v>
      </c>
    </row>
    <row r="127" spans="1:3" ht="12.75">
      <c r="A127" s="6">
        <v>5</v>
      </c>
      <c r="B127" s="6" t="s">
        <v>144</v>
      </c>
      <c r="C127" s="6">
        <v>2</v>
      </c>
    </row>
    <row r="129" spans="1:3" ht="12.75">
      <c r="A129" s="7">
        <v>3</v>
      </c>
      <c r="B129" s="7" t="s">
        <v>72</v>
      </c>
      <c r="C129" s="7">
        <v>137</v>
      </c>
    </row>
    <row r="130" spans="1:3" ht="12.75">
      <c r="A130" s="6">
        <v>2</v>
      </c>
      <c r="B130" s="6" t="s">
        <v>127</v>
      </c>
      <c r="C130" s="6">
        <v>15</v>
      </c>
    </row>
    <row r="132" spans="1:3" ht="12.75">
      <c r="A132" s="7">
        <v>1</v>
      </c>
      <c r="B132" s="7" t="s">
        <v>45</v>
      </c>
      <c r="C132" s="7">
        <v>151</v>
      </c>
    </row>
    <row r="133" spans="1:3" ht="12.75">
      <c r="A133" s="5">
        <v>8</v>
      </c>
      <c r="B133" s="5" t="s">
        <v>180</v>
      </c>
      <c r="C133" s="5">
        <v>1</v>
      </c>
    </row>
    <row r="135" spans="1:3" ht="12.75">
      <c r="A135" s="7">
        <v>3</v>
      </c>
      <c r="B135" s="7" t="s">
        <v>81</v>
      </c>
      <c r="C135" s="7">
        <v>135</v>
      </c>
    </row>
    <row r="136" spans="1:3" ht="12.75">
      <c r="A136" s="5">
        <v>2</v>
      </c>
      <c r="B136" s="5" t="s">
        <v>122</v>
      </c>
      <c r="C136" s="5">
        <v>17</v>
      </c>
    </row>
    <row r="138" ht="12.75">
      <c r="A138" s="1" t="s">
        <v>230</v>
      </c>
    </row>
    <row r="140" spans="1:3" ht="12.75">
      <c r="A140" s="8">
        <v>1</v>
      </c>
      <c r="B140" s="8" t="s">
        <v>21</v>
      </c>
      <c r="C140" s="8">
        <v>150</v>
      </c>
    </row>
    <row r="141" spans="1:3" ht="12.75">
      <c r="A141" s="7">
        <v>3</v>
      </c>
      <c r="B141" s="7" t="s">
        <v>41</v>
      </c>
      <c r="C141" s="7">
        <v>2</v>
      </c>
    </row>
    <row r="143" spans="1:3" ht="12.75">
      <c r="A143" s="8">
        <v>1</v>
      </c>
      <c r="B143" s="8" t="s">
        <v>33</v>
      </c>
      <c r="C143" s="8">
        <v>151</v>
      </c>
    </row>
    <row r="144" spans="1:3" ht="12.75">
      <c r="A144" s="7">
        <v>3</v>
      </c>
      <c r="B144" s="7" t="s">
        <v>80</v>
      </c>
      <c r="C144" s="7">
        <v>1</v>
      </c>
    </row>
    <row r="146" spans="1:3" ht="12.75">
      <c r="A146" s="8">
        <v>1</v>
      </c>
      <c r="B146" s="8" t="s">
        <v>49</v>
      </c>
      <c r="C146" s="8">
        <v>146</v>
      </c>
    </row>
    <row r="147" spans="1:3" ht="12.75">
      <c r="A147" s="6">
        <v>5</v>
      </c>
      <c r="B147" s="6" t="s">
        <v>110</v>
      </c>
      <c r="C147" s="6">
        <v>4</v>
      </c>
    </row>
    <row r="148" spans="1:3" ht="12.75">
      <c r="A148" s="7">
        <v>2</v>
      </c>
      <c r="B148" s="7" t="s">
        <v>94</v>
      </c>
      <c r="C148" s="7">
        <v>1</v>
      </c>
    </row>
    <row r="149" spans="1:3" ht="12.75">
      <c r="A149" s="5">
        <v>4</v>
      </c>
      <c r="B149" s="5" t="s">
        <v>115</v>
      </c>
      <c r="C149" s="5">
        <v>1</v>
      </c>
    </row>
    <row r="151" spans="1:3" ht="12.75">
      <c r="A151" s="8">
        <v>3</v>
      </c>
      <c r="B151" s="8" t="s">
        <v>56</v>
      </c>
      <c r="C151" s="8">
        <v>111</v>
      </c>
    </row>
    <row r="152" spans="1:3" ht="12.75">
      <c r="A152" s="6">
        <v>2</v>
      </c>
      <c r="B152" s="6" t="s">
        <v>98</v>
      </c>
      <c r="C152" s="6">
        <v>22</v>
      </c>
    </row>
    <row r="153" spans="1:3" ht="12.75">
      <c r="A153" s="6">
        <v>4</v>
      </c>
      <c r="B153" s="6" t="s">
        <v>64</v>
      </c>
      <c r="C153" s="6">
        <v>13</v>
      </c>
    </row>
    <row r="154" spans="1:3" ht="12.75">
      <c r="A154" s="7">
        <v>1</v>
      </c>
      <c r="B154" s="7" t="s">
        <v>116</v>
      </c>
      <c r="C154" s="7">
        <v>5</v>
      </c>
    </row>
    <row r="155" spans="1:3" ht="12.75">
      <c r="A155" s="5">
        <v>5</v>
      </c>
      <c r="B155" s="5" t="s">
        <v>150</v>
      </c>
      <c r="C155" s="5">
        <v>1</v>
      </c>
    </row>
    <row r="157" spans="1:3" ht="12.75">
      <c r="A157" s="8">
        <v>2</v>
      </c>
      <c r="B157" s="8" t="s">
        <v>37</v>
      </c>
      <c r="C157" s="8">
        <v>152</v>
      </c>
    </row>
    <row r="159" spans="1:3" ht="12.75">
      <c r="A159" s="5">
        <v>3</v>
      </c>
      <c r="B159" s="5" t="s">
        <v>60</v>
      </c>
      <c r="C159" s="5">
        <v>118</v>
      </c>
    </row>
    <row r="160" spans="1:3" ht="12.75">
      <c r="A160" s="7">
        <v>2</v>
      </c>
      <c r="B160" s="7" t="s">
        <v>106</v>
      </c>
      <c r="C160" s="7">
        <v>19</v>
      </c>
    </row>
    <row r="161" spans="1:3" ht="12.75">
      <c r="A161" s="8">
        <v>5</v>
      </c>
      <c r="B161" s="8" t="s">
        <v>89</v>
      </c>
      <c r="C161" s="8">
        <v>10</v>
      </c>
    </row>
    <row r="162" spans="1:3" ht="12.75">
      <c r="A162" s="6">
        <v>1</v>
      </c>
      <c r="B162" s="6" t="s">
        <v>111</v>
      </c>
      <c r="C162" s="6">
        <v>3</v>
      </c>
    </row>
    <row r="163" spans="1:3" ht="12.75">
      <c r="A163" s="5">
        <v>4</v>
      </c>
      <c r="B163" s="5" t="s">
        <v>158</v>
      </c>
      <c r="C163" s="5">
        <v>2</v>
      </c>
    </row>
    <row r="165" spans="1:3" ht="12.75">
      <c r="A165" s="8">
        <v>1</v>
      </c>
      <c r="B165" s="8" t="s">
        <v>53</v>
      </c>
      <c r="C165" s="8">
        <v>145</v>
      </c>
    </row>
    <row r="166" spans="1:3" ht="12.75">
      <c r="A166" s="7">
        <v>3</v>
      </c>
      <c r="B166" s="7" t="s">
        <v>72</v>
      </c>
      <c r="C166" s="7">
        <v>5</v>
      </c>
    </row>
    <row r="167" spans="1:3" ht="12.75">
      <c r="A167" s="6">
        <v>5</v>
      </c>
      <c r="B167" s="6" t="s">
        <v>144</v>
      </c>
      <c r="C167" s="6">
        <v>2</v>
      </c>
    </row>
    <row r="169" spans="1:3" ht="12.75">
      <c r="A169" s="8">
        <v>1</v>
      </c>
      <c r="B169" s="8" t="s">
        <v>45</v>
      </c>
      <c r="C169" s="8">
        <v>150</v>
      </c>
    </row>
    <row r="170" spans="1:3" ht="12.75">
      <c r="A170" s="7">
        <v>3</v>
      </c>
      <c r="B170" s="7" t="s">
        <v>81</v>
      </c>
      <c r="C170" s="7">
        <v>1</v>
      </c>
    </row>
    <row r="171" spans="1:3" ht="12.75">
      <c r="A171" s="5">
        <v>8</v>
      </c>
      <c r="B171" s="5" t="s">
        <v>180</v>
      </c>
      <c r="C171" s="5">
        <v>1</v>
      </c>
    </row>
    <row r="173" ht="12.75">
      <c r="A173" s="1" t="s">
        <v>231</v>
      </c>
    </row>
    <row r="175" spans="1:3" ht="12.75">
      <c r="A175" s="8">
        <v>1</v>
      </c>
      <c r="B175" s="8" t="s">
        <v>33</v>
      </c>
      <c r="C175" s="8">
        <v>104</v>
      </c>
    </row>
    <row r="176" spans="1:3" ht="12.75">
      <c r="A176" s="9">
        <v>1</v>
      </c>
      <c r="B176" s="9" t="s">
        <v>21</v>
      </c>
      <c r="C176" s="9">
        <v>48</v>
      </c>
    </row>
    <row r="178" spans="1:3" ht="12.75">
      <c r="A178" s="9">
        <v>1</v>
      </c>
      <c r="B178" s="9" t="s">
        <v>49</v>
      </c>
      <c r="C178" s="9">
        <v>120</v>
      </c>
    </row>
    <row r="179" spans="1:3" ht="12.75">
      <c r="A179" s="8">
        <v>1</v>
      </c>
      <c r="B179" s="8" t="s">
        <v>56</v>
      </c>
      <c r="C179" s="8">
        <v>29</v>
      </c>
    </row>
    <row r="180" spans="1:3" ht="12.75">
      <c r="A180" s="6">
        <v>4</v>
      </c>
      <c r="B180" s="6" t="s">
        <v>64</v>
      </c>
      <c r="C180" s="6">
        <v>2</v>
      </c>
    </row>
    <row r="181" spans="1:3" ht="12.75">
      <c r="A181" s="7">
        <v>2</v>
      </c>
      <c r="B181" s="7" t="s">
        <v>94</v>
      </c>
      <c r="C181" s="7">
        <v>1</v>
      </c>
    </row>
    <row r="183" spans="1:3" ht="12.75">
      <c r="A183" s="9">
        <v>1</v>
      </c>
      <c r="B183" s="9" t="s">
        <v>37</v>
      </c>
      <c r="C183" s="9">
        <v>151</v>
      </c>
    </row>
    <row r="184" spans="1:3" ht="12.75">
      <c r="A184" s="6">
        <v>1</v>
      </c>
      <c r="B184" s="6" t="s">
        <v>111</v>
      </c>
      <c r="C184" s="6">
        <v>1</v>
      </c>
    </row>
    <row r="186" spans="1:3" ht="12.75">
      <c r="A186" s="9">
        <v>1</v>
      </c>
      <c r="B186" s="9" t="s">
        <v>45</v>
      </c>
      <c r="C186" s="9">
        <v>133</v>
      </c>
    </row>
    <row r="187" spans="1:3" ht="12.75">
      <c r="A187" s="8">
        <v>1</v>
      </c>
      <c r="B187" s="8" t="s">
        <v>53</v>
      </c>
      <c r="C187" s="8">
        <v>18</v>
      </c>
    </row>
    <row r="188" spans="1:3" ht="12.75">
      <c r="A188" s="5">
        <v>8</v>
      </c>
      <c r="B188" s="5" t="s">
        <v>180</v>
      </c>
      <c r="C188" s="5">
        <v>1</v>
      </c>
    </row>
    <row r="190" ht="12.75">
      <c r="A190" s="1" t="s">
        <v>232</v>
      </c>
    </row>
    <row r="192" spans="1:3" ht="12.75">
      <c r="A192" s="8">
        <v>1</v>
      </c>
      <c r="B192" s="8" t="s">
        <v>33</v>
      </c>
      <c r="C192" s="8">
        <v>103</v>
      </c>
    </row>
    <row r="193" spans="1:3" ht="12.75">
      <c r="A193" s="10">
        <v>1</v>
      </c>
      <c r="B193" s="10" t="s">
        <v>21</v>
      </c>
      <c r="C193" s="10">
        <v>48</v>
      </c>
    </row>
    <row r="194" spans="1:3" ht="12.75">
      <c r="A194" s="9">
        <v>1</v>
      </c>
      <c r="B194" s="9" t="s">
        <v>49</v>
      </c>
      <c r="C194" s="9">
        <v>1</v>
      </c>
    </row>
    <row r="196" spans="1:3" ht="12.75">
      <c r="A196" s="10">
        <v>2</v>
      </c>
      <c r="B196" s="10" t="s">
        <v>37</v>
      </c>
      <c r="C196" s="10">
        <v>128</v>
      </c>
    </row>
    <row r="197" spans="1:3" ht="12.75">
      <c r="A197" s="9">
        <v>1</v>
      </c>
      <c r="B197" s="9" t="s">
        <v>45</v>
      </c>
      <c r="C197" s="9">
        <v>21</v>
      </c>
    </row>
    <row r="198" spans="1:3" ht="12.75">
      <c r="A198" s="8">
        <v>1</v>
      </c>
      <c r="B198" s="8" t="s">
        <v>53</v>
      </c>
      <c r="C198" s="8">
        <v>3</v>
      </c>
    </row>
    <row r="200" ht="12.75">
      <c r="A200" s="1" t="s">
        <v>233</v>
      </c>
    </row>
    <row r="202" spans="1:3" ht="12.75">
      <c r="A202" s="8">
        <v>1</v>
      </c>
      <c r="B202" s="8" t="s">
        <v>33</v>
      </c>
      <c r="C202" s="8">
        <v>87</v>
      </c>
    </row>
    <row r="203" spans="1:3" ht="12.75">
      <c r="A203" s="10">
        <v>2</v>
      </c>
      <c r="B203" s="10" t="s">
        <v>37</v>
      </c>
      <c r="C203" s="10">
        <v>39</v>
      </c>
    </row>
    <row r="204" spans="1:3" ht="12.75">
      <c r="A204" s="11">
        <v>1</v>
      </c>
      <c r="B204" s="11" t="s">
        <v>21</v>
      </c>
      <c r="C204" s="11">
        <v>16</v>
      </c>
    </row>
    <row r="205" spans="1:3" ht="12.75">
      <c r="A205" s="9">
        <v>1</v>
      </c>
      <c r="B205" s="9" t="s">
        <v>45</v>
      </c>
      <c r="C205" s="9">
        <v>7</v>
      </c>
    </row>
    <row r="206" spans="1:3" ht="12.75">
      <c r="A206" s="8">
        <v>1</v>
      </c>
      <c r="B206" s="8" t="s">
        <v>53</v>
      </c>
      <c r="C206" s="8">
        <v>2</v>
      </c>
    </row>
    <row r="207" spans="1:3" ht="12.75">
      <c r="A207" s="9">
        <v>1</v>
      </c>
      <c r="B207" s="9" t="s">
        <v>49</v>
      </c>
      <c r="C207" s="9">
        <v>1</v>
      </c>
    </row>
    <row r="209" ht="12.75">
      <c r="A209" s="1" t="s">
        <v>234</v>
      </c>
    </row>
    <row r="211" spans="1:3" ht="12.75">
      <c r="A211" s="12">
        <v>0</v>
      </c>
      <c r="B211" s="12" t="s">
        <v>22</v>
      </c>
      <c r="C211" s="12">
        <v>124</v>
      </c>
    </row>
    <row r="212" spans="1:3" ht="12.75">
      <c r="A212" s="11">
        <v>0</v>
      </c>
      <c r="B212" s="11" t="s">
        <v>29</v>
      </c>
      <c r="C212" s="11">
        <v>28</v>
      </c>
    </row>
    <row r="214" spans="1:3" ht="12.75">
      <c r="A214" s="12">
        <v>0</v>
      </c>
      <c r="B214" s="12" t="s">
        <v>25</v>
      </c>
      <c r="C214" s="12">
        <v>134</v>
      </c>
    </row>
    <row r="215" spans="1:3" ht="12.75">
      <c r="A215" s="8">
        <v>1</v>
      </c>
      <c r="B215" s="8" t="s">
        <v>33</v>
      </c>
      <c r="C215" s="8">
        <v>15</v>
      </c>
    </row>
    <row r="216" spans="1:3" ht="12.75">
      <c r="A216" s="10">
        <v>2</v>
      </c>
      <c r="B216" s="10" t="s">
        <v>37</v>
      </c>
      <c r="C216" s="10">
        <v>2</v>
      </c>
    </row>
    <row r="217" spans="1:3" ht="12.75">
      <c r="A217" s="11">
        <v>1</v>
      </c>
      <c r="B217" s="11" t="s">
        <v>21</v>
      </c>
      <c r="C217" s="11">
        <v>1</v>
      </c>
    </row>
    <row r="219" ht="12.75">
      <c r="A219" s="1" t="s">
        <v>235</v>
      </c>
    </row>
    <row r="221" spans="1:3" ht="12.75">
      <c r="A221" s="13">
        <v>0</v>
      </c>
      <c r="B221" s="13" t="s">
        <v>22</v>
      </c>
      <c r="C221" s="13">
        <v>123</v>
      </c>
    </row>
    <row r="222" spans="1:3" ht="12.75">
      <c r="A222" s="11">
        <v>0</v>
      </c>
      <c r="B222" s="11" t="s">
        <v>29</v>
      </c>
      <c r="C222" s="11">
        <v>28</v>
      </c>
    </row>
    <row r="223" spans="1:3" ht="12.75">
      <c r="A223" s="12">
        <v>0</v>
      </c>
      <c r="B223" s="12" t="s">
        <v>25</v>
      </c>
      <c r="C223" s="12"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3.140625" style="0" bestFit="1" customWidth="1"/>
    <col min="3" max="3" width="4.00390625" style="0" bestFit="1" customWidth="1"/>
    <col min="4" max="4" width="11.421875" style="0" customWidth="1"/>
    <col min="5" max="5" width="3.57421875" style="0" customWidth="1"/>
    <col min="6" max="6" width="2.00390625" style="0" bestFit="1" customWidth="1"/>
    <col min="7" max="7" width="23.140625" style="0" customWidth="1"/>
    <col min="8" max="10" width="4.00390625" style="0" bestFit="1" customWidth="1"/>
    <col min="11" max="11" width="3.421875" style="0" bestFit="1" customWidth="1"/>
    <col min="12" max="13" width="4.00390625" style="0" bestFit="1" customWidth="1"/>
    <col min="14" max="15" width="6.57421875" style="0" bestFit="1" customWidth="1"/>
    <col min="16" max="16" width="5.7109375" style="0" customWidth="1"/>
    <col min="17" max="17" width="48.140625" style="0" bestFit="1" customWidth="1"/>
    <col min="18" max="18" width="7.28125" style="0" bestFit="1" customWidth="1"/>
    <col min="19" max="16384" width="11.421875" style="0" customWidth="1"/>
  </cols>
  <sheetData>
    <row r="1" spans="1:17" ht="12.75">
      <c r="A1" s="1" t="s">
        <v>236</v>
      </c>
      <c r="E1" s="1" t="s">
        <v>237</v>
      </c>
      <c r="Q1" s="1" t="s">
        <v>238</v>
      </c>
    </row>
    <row r="3" spans="1:18" ht="12.75">
      <c r="A3" s="1" t="s">
        <v>3</v>
      </c>
      <c r="H3" s="5" t="s">
        <v>11</v>
      </c>
      <c r="I3" s="7" t="s">
        <v>12</v>
      </c>
      <c r="J3" s="8" t="s">
        <v>13</v>
      </c>
      <c r="K3" s="9" t="s">
        <v>15</v>
      </c>
      <c r="L3" s="12" t="s">
        <v>16</v>
      </c>
      <c r="M3" s="13" t="s">
        <v>17</v>
      </c>
      <c r="N3" s="1" t="s">
        <v>18</v>
      </c>
      <c r="O3" s="1" t="s">
        <v>19</v>
      </c>
      <c r="Q3" s="5" t="s">
        <v>239</v>
      </c>
      <c r="R3" s="5">
        <v>0</v>
      </c>
    </row>
    <row r="4" spans="5:18" ht="12.75">
      <c r="E4" s="14">
        <v>1</v>
      </c>
      <c r="F4" s="13">
        <v>1</v>
      </c>
      <c r="G4" s="13" t="s">
        <v>25</v>
      </c>
      <c r="H4" s="13">
        <v>0</v>
      </c>
      <c r="I4" s="13">
        <v>0</v>
      </c>
      <c r="J4" s="13">
        <v>0</v>
      </c>
      <c r="K4" s="13">
        <v>0</v>
      </c>
      <c r="L4" s="13">
        <v>2</v>
      </c>
      <c r="M4" s="13">
        <v>108</v>
      </c>
      <c r="N4" s="31">
        <f aca="true" t="shared" si="0" ref="N4:N35">+I4+J4*3+K4*7+L4*15+M4*31</f>
        <v>3378</v>
      </c>
      <c r="O4" s="32" t="s">
        <v>240</v>
      </c>
      <c r="Q4" s="5" t="s">
        <v>241</v>
      </c>
      <c r="R4" s="5">
        <v>6</v>
      </c>
    </row>
    <row r="5" spans="1:18" ht="12.75">
      <c r="A5" s="7">
        <v>1</v>
      </c>
      <c r="B5" s="7" t="s">
        <v>56</v>
      </c>
      <c r="C5" s="7">
        <v>110</v>
      </c>
      <c r="E5" s="15">
        <v>2</v>
      </c>
      <c r="F5" s="12">
        <v>1</v>
      </c>
      <c r="G5" s="12" t="s">
        <v>80</v>
      </c>
      <c r="H5" s="12">
        <v>0</v>
      </c>
      <c r="I5" s="12">
        <v>1</v>
      </c>
      <c r="J5" s="12">
        <v>1</v>
      </c>
      <c r="K5" s="12">
        <v>4</v>
      </c>
      <c r="L5" s="12">
        <v>102</v>
      </c>
      <c r="M5" s="12">
        <v>2</v>
      </c>
      <c r="N5" s="33">
        <f t="shared" si="0"/>
        <v>1624</v>
      </c>
      <c r="O5" s="34" t="s">
        <v>242</v>
      </c>
      <c r="Q5" s="5" t="s">
        <v>243</v>
      </c>
      <c r="R5" s="5">
        <v>2</v>
      </c>
    </row>
    <row r="6" spans="5:18" ht="12.75">
      <c r="E6" s="19">
        <v>3</v>
      </c>
      <c r="F6" s="9">
        <v>1</v>
      </c>
      <c r="G6" s="9" t="s">
        <v>56</v>
      </c>
      <c r="H6" s="9">
        <v>0</v>
      </c>
      <c r="I6" s="9">
        <v>1</v>
      </c>
      <c r="J6" s="9">
        <v>18</v>
      </c>
      <c r="K6" s="9">
        <v>91</v>
      </c>
      <c r="L6" s="9">
        <v>0</v>
      </c>
      <c r="M6" s="9">
        <v>0</v>
      </c>
      <c r="N6" s="35">
        <f t="shared" si="0"/>
        <v>692</v>
      </c>
      <c r="O6" s="36" t="s">
        <v>35</v>
      </c>
      <c r="Q6" s="5" t="s">
        <v>244</v>
      </c>
      <c r="R6" s="5">
        <v>14</v>
      </c>
    </row>
    <row r="7" spans="1:18" ht="12.75">
      <c r="A7" s="7">
        <v>4</v>
      </c>
      <c r="B7" s="7" t="s">
        <v>245</v>
      </c>
      <c r="C7" s="7">
        <v>104</v>
      </c>
      <c r="E7" s="18">
        <v>4</v>
      </c>
      <c r="F7" s="8">
        <v>1</v>
      </c>
      <c r="G7" s="8" t="s">
        <v>161</v>
      </c>
      <c r="H7" s="9">
        <v>1</v>
      </c>
      <c r="I7" s="9">
        <v>10</v>
      </c>
      <c r="J7" s="9">
        <v>53</v>
      </c>
      <c r="K7" s="9">
        <v>41</v>
      </c>
      <c r="L7" s="9">
        <v>5</v>
      </c>
      <c r="M7" s="9">
        <v>0</v>
      </c>
      <c r="N7" s="35">
        <f t="shared" si="0"/>
        <v>531</v>
      </c>
      <c r="O7" s="36" t="s">
        <v>246</v>
      </c>
      <c r="Q7" s="5" t="s">
        <v>247</v>
      </c>
      <c r="R7" s="5">
        <v>0</v>
      </c>
    </row>
    <row r="8" spans="1:18" ht="12.75">
      <c r="A8" s="5">
        <v>5</v>
      </c>
      <c r="B8" s="5" t="s">
        <v>248</v>
      </c>
      <c r="C8" s="5">
        <v>6</v>
      </c>
      <c r="E8" s="18">
        <v>5</v>
      </c>
      <c r="F8" s="8">
        <v>3</v>
      </c>
      <c r="G8" s="8" t="s">
        <v>122</v>
      </c>
      <c r="H8" s="8">
        <v>2</v>
      </c>
      <c r="I8" s="8">
        <v>15</v>
      </c>
      <c r="J8" s="8">
        <v>77</v>
      </c>
      <c r="K8" s="8">
        <v>16</v>
      </c>
      <c r="L8" s="8">
        <v>0</v>
      </c>
      <c r="M8" s="8">
        <v>0</v>
      </c>
      <c r="N8" s="37">
        <f t="shared" si="0"/>
        <v>358</v>
      </c>
      <c r="O8" s="38" t="s">
        <v>249</v>
      </c>
      <c r="Q8" s="5" t="s">
        <v>250</v>
      </c>
      <c r="R8" s="5">
        <v>24</v>
      </c>
    </row>
    <row r="9" spans="5:18" ht="12.75">
      <c r="E9" s="18">
        <v>6</v>
      </c>
      <c r="F9" s="8">
        <v>2</v>
      </c>
      <c r="G9" s="8" t="s">
        <v>251</v>
      </c>
      <c r="H9" s="8">
        <v>0</v>
      </c>
      <c r="I9" s="8">
        <v>6</v>
      </c>
      <c r="J9" s="8">
        <v>104</v>
      </c>
      <c r="K9" s="8">
        <v>0</v>
      </c>
      <c r="L9" s="8">
        <v>0</v>
      </c>
      <c r="M9" s="8">
        <v>0</v>
      </c>
      <c r="N9" s="37">
        <f t="shared" si="0"/>
        <v>318</v>
      </c>
      <c r="O9" s="38" t="s">
        <v>61</v>
      </c>
      <c r="Q9" s="5" t="s">
        <v>252</v>
      </c>
      <c r="R9" s="5">
        <v>4</v>
      </c>
    </row>
    <row r="10" spans="1:18" ht="12.75">
      <c r="A10" s="7">
        <v>3</v>
      </c>
      <c r="B10" s="7" t="s">
        <v>122</v>
      </c>
      <c r="C10" s="7">
        <v>108</v>
      </c>
      <c r="E10" s="22">
        <v>7</v>
      </c>
      <c r="F10" s="5">
        <v>2</v>
      </c>
      <c r="G10" s="5" t="s">
        <v>253</v>
      </c>
      <c r="H10" s="8">
        <v>51</v>
      </c>
      <c r="I10" s="8">
        <v>5</v>
      </c>
      <c r="J10" s="8">
        <v>23</v>
      </c>
      <c r="K10" s="8">
        <v>31</v>
      </c>
      <c r="L10" s="8">
        <v>0</v>
      </c>
      <c r="M10" s="8">
        <v>0</v>
      </c>
      <c r="N10" s="37">
        <f t="shared" si="0"/>
        <v>291</v>
      </c>
      <c r="O10" s="38" t="s">
        <v>254</v>
      </c>
      <c r="Q10" s="5" t="s">
        <v>255</v>
      </c>
      <c r="R10" s="5">
        <v>0</v>
      </c>
    </row>
    <row r="11" spans="1:18" ht="12.75">
      <c r="A11" s="5">
        <v>6</v>
      </c>
      <c r="B11" s="5" t="s">
        <v>256</v>
      </c>
      <c r="C11" s="5">
        <v>2</v>
      </c>
      <c r="E11" s="22">
        <v>8</v>
      </c>
      <c r="F11" s="5">
        <v>2</v>
      </c>
      <c r="G11" s="5" t="s">
        <v>529</v>
      </c>
      <c r="H11" s="8">
        <v>8</v>
      </c>
      <c r="I11" s="8">
        <v>23</v>
      </c>
      <c r="J11" s="8">
        <v>78</v>
      </c>
      <c r="K11" s="8">
        <v>1</v>
      </c>
      <c r="L11" s="8">
        <v>0</v>
      </c>
      <c r="M11" s="8">
        <v>0</v>
      </c>
      <c r="N11" s="37">
        <f t="shared" si="0"/>
        <v>264</v>
      </c>
      <c r="O11" s="38" t="s">
        <v>257</v>
      </c>
      <c r="Q11" s="5" t="s">
        <v>542</v>
      </c>
      <c r="R11" s="5">
        <v>3</v>
      </c>
    </row>
    <row r="12" spans="5:18" ht="12.75">
      <c r="E12" s="19">
        <v>9</v>
      </c>
      <c r="F12" s="9">
        <v>7</v>
      </c>
      <c r="G12" s="9" t="s">
        <v>144</v>
      </c>
      <c r="H12" s="5">
        <v>59</v>
      </c>
      <c r="I12" s="5">
        <v>7</v>
      </c>
      <c r="J12" s="5">
        <v>18</v>
      </c>
      <c r="K12" s="5">
        <v>25</v>
      </c>
      <c r="L12" s="5">
        <v>1</v>
      </c>
      <c r="M12" s="5">
        <v>0</v>
      </c>
      <c r="N12" s="39">
        <f t="shared" si="0"/>
        <v>251</v>
      </c>
      <c r="O12" s="40" t="s">
        <v>43</v>
      </c>
      <c r="Q12" s="5" t="s">
        <v>258</v>
      </c>
      <c r="R12" s="5">
        <v>17</v>
      </c>
    </row>
    <row r="13" spans="1:18" ht="12.75">
      <c r="A13" s="7">
        <v>2</v>
      </c>
      <c r="B13" s="7" t="s">
        <v>259</v>
      </c>
      <c r="C13" s="7">
        <v>104</v>
      </c>
      <c r="E13" s="20">
        <v>10</v>
      </c>
      <c r="F13" s="7">
        <v>2</v>
      </c>
      <c r="G13" s="7" t="s">
        <v>259</v>
      </c>
      <c r="H13" s="7">
        <v>6</v>
      </c>
      <c r="I13" s="7">
        <v>89</v>
      </c>
      <c r="J13" s="7">
        <v>13</v>
      </c>
      <c r="K13" s="7">
        <v>2</v>
      </c>
      <c r="L13" s="7">
        <v>0</v>
      </c>
      <c r="M13" s="7">
        <v>0</v>
      </c>
      <c r="N13" s="41">
        <f t="shared" si="0"/>
        <v>142</v>
      </c>
      <c r="O13" s="42" t="s">
        <v>85</v>
      </c>
      <c r="Q13" s="5" t="s">
        <v>260</v>
      </c>
      <c r="R13" s="5">
        <v>24</v>
      </c>
    </row>
    <row r="14" spans="1:18" ht="12.75">
      <c r="A14" s="5">
        <v>7</v>
      </c>
      <c r="B14" s="5" t="s">
        <v>261</v>
      </c>
      <c r="C14" s="5">
        <v>6</v>
      </c>
      <c r="E14" s="20">
        <v>11</v>
      </c>
      <c r="F14" s="7">
        <v>6</v>
      </c>
      <c r="G14" s="7" t="s">
        <v>262</v>
      </c>
      <c r="H14" s="7">
        <v>18</v>
      </c>
      <c r="I14" s="7">
        <v>81</v>
      </c>
      <c r="J14" s="7">
        <v>7</v>
      </c>
      <c r="K14" s="7">
        <v>4</v>
      </c>
      <c r="L14" s="7">
        <v>0</v>
      </c>
      <c r="M14" s="7">
        <v>0</v>
      </c>
      <c r="N14" s="41">
        <f t="shared" si="0"/>
        <v>130</v>
      </c>
      <c r="O14" s="42" t="s">
        <v>263</v>
      </c>
      <c r="Q14" s="5" t="s">
        <v>264</v>
      </c>
      <c r="R14" s="5">
        <v>291</v>
      </c>
    </row>
    <row r="15" spans="5:18" ht="12.75">
      <c r="E15" s="18">
        <v>12</v>
      </c>
      <c r="F15" s="8">
        <v>3</v>
      </c>
      <c r="G15" s="8" t="s">
        <v>265</v>
      </c>
      <c r="H15" s="7">
        <v>29</v>
      </c>
      <c r="I15" s="7">
        <v>61</v>
      </c>
      <c r="J15" s="7">
        <v>19</v>
      </c>
      <c r="K15" s="7">
        <v>1</v>
      </c>
      <c r="L15" s="7">
        <v>0</v>
      </c>
      <c r="M15" s="7">
        <v>0</v>
      </c>
      <c r="N15" s="41">
        <f t="shared" si="0"/>
        <v>125</v>
      </c>
      <c r="O15" s="42" t="s">
        <v>266</v>
      </c>
      <c r="Q15" s="5" t="s">
        <v>267</v>
      </c>
      <c r="R15" s="5">
        <v>0</v>
      </c>
    </row>
    <row r="16" spans="1:18" ht="12.75">
      <c r="A16" s="7">
        <v>1</v>
      </c>
      <c r="B16" s="7" t="s">
        <v>25</v>
      </c>
      <c r="C16" s="7">
        <v>110</v>
      </c>
      <c r="E16" s="20">
        <v>13</v>
      </c>
      <c r="F16" s="7">
        <v>5</v>
      </c>
      <c r="G16" s="7" t="s">
        <v>52</v>
      </c>
      <c r="H16" s="7">
        <v>15</v>
      </c>
      <c r="I16" s="7">
        <v>86</v>
      </c>
      <c r="J16" s="7">
        <v>7</v>
      </c>
      <c r="K16" s="7">
        <v>2</v>
      </c>
      <c r="L16" s="7">
        <v>0</v>
      </c>
      <c r="M16" s="7">
        <v>0</v>
      </c>
      <c r="N16" s="41">
        <f t="shared" si="0"/>
        <v>121</v>
      </c>
      <c r="O16" s="42" t="s">
        <v>268</v>
      </c>
      <c r="Q16" s="5" t="s">
        <v>269</v>
      </c>
      <c r="R16" s="5">
        <v>16</v>
      </c>
    </row>
    <row r="17" spans="5:18" ht="12.75">
      <c r="E17" s="20">
        <v>14</v>
      </c>
      <c r="F17" s="7">
        <v>3</v>
      </c>
      <c r="G17" s="7" t="s">
        <v>270</v>
      </c>
      <c r="H17" s="7">
        <v>4</v>
      </c>
      <c r="I17" s="7">
        <v>100</v>
      </c>
      <c r="J17" s="7">
        <v>6</v>
      </c>
      <c r="K17" s="7">
        <v>0</v>
      </c>
      <c r="L17" s="7">
        <v>0</v>
      </c>
      <c r="M17" s="7">
        <v>0</v>
      </c>
      <c r="N17" s="41">
        <f t="shared" si="0"/>
        <v>118</v>
      </c>
      <c r="O17" s="42" t="s">
        <v>90</v>
      </c>
      <c r="Q17" s="5" t="s">
        <v>271</v>
      </c>
      <c r="R17" s="5">
        <v>47</v>
      </c>
    </row>
    <row r="18" spans="1:18" ht="12.75">
      <c r="A18" s="7">
        <v>4</v>
      </c>
      <c r="B18" s="7" t="s">
        <v>272</v>
      </c>
      <c r="C18" s="7">
        <v>86</v>
      </c>
      <c r="E18" s="20">
        <v>15</v>
      </c>
      <c r="F18" s="7">
        <v>4</v>
      </c>
      <c r="G18" s="7" t="s">
        <v>245</v>
      </c>
      <c r="H18" s="7">
        <v>6</v>
      </c>
      <c r="I18" s="7">
        <v>103</v>
      </c>
      <c r="J18" s="7">
        <v>1</v>
      </c>
      <c r="K18" s="7">
        <v>0</v>
      </c>
      <c r="L18" s="7">
        <v>0</v>
      </c>
      <c r="M18" s="7">
        <v>0</v>
      </c>
      <c r="N18" s="41">
        <f t="shared" si="0"/>
        <v>106</v>
      </c>
      <c r="O18" s="42" t="s">
        <v>54</v>
      </c>
      <c r="Q18" s="5" t="s">
        <v>530</v>
      </c>
      <c r="R18" s="5">
        <v>264</v>
      </c>
    </row>
    <row r="19" spans="1:18" ht="12.75">
      <c r="A19" s="5">
        <v>5</v>
      </c>
      <c r="B19" s="5" t="s">
        <v>273</v>
      </c>
      <c r="C19" s="5">
        <v>24</v>
      </c>
      <c r="E19" s="20">
        <v>16</v>
      </c>
      <c r="F19" s="7">
        <v>4</v>
      </c>
      <c r="G19" s="7" t="s">
        <v>274</v>
      </c>
      <c r="H19" s="7">
        <v>14</v>
      </c>
      <c r="I19" s="7">
        <v>96</v>
      </c>
      <c r="J19" s="7">
        <v>0</v>
      </c>
      <c r="K19" s="7">
        <v>0</v>
      </c>
      <c r="L19" s="7">
        <v>0</v>
      </c>
      <c r="M19" s="7">
        <v>0</v>
      </c>
      <c r="N19" s="41">
        <f t="shared" si="0"/>
        <v>96</v>
      </c>
      <c r="O19" s="42" t="s">
        <v>58</v>
      </c>
      <c r="Q19" s="7" t="s">
        <v>275</v>
      </c>
      <c r="R19" s="7">
        <v>2</v>
      </c>
    </row>
    <row r="20" spans="5:18" ht="12.75">
      <c r="E20" s="20">
        <v>17</v>
      </c>
      <c r="F20" s="7">
        <v>4</v>
      </c>
      <c r="G20" s="7" t="s">
        <v>272</v>
      </c>
      <c r="H20" s="7">
        <v>24</v>
      </c>
      <c r="I20" s="7">
        <v>86</v>
      </c>
      <c r="J20" s="7">
        <v>0</v>
      </c>
      <c r="K20" s="7">
        <v>0</v>
      </c>
      <c r="L20" s="7">
        <v>0</v>
      </c>
      <c r="M20" s="7">
        <v>0</v>
      </c>
      <c r="N20" s="41">
        <f t="shared" si="0"/>
        <v>86</v>
      </c>
      <c r="O20" s="42" t="s">
        <v>276</v>
      </c>
      <c r="Q20" s="7" t="s">
        <v>277</v>
      </c>
      <c r="R20" s="7">
        <v>38</v>
      </c>
    </row>
    <row r="21" spans="1:18" ht="12.75">
      <c r="A21" s="7">
        <v>3</v>
      </c>
      <c r="B21" s="7" t="s">
        <v>270</v>
      </c>
      <c r="C21" s="7">
        <v>106</v>
      </c>
      <c r="E21" s="22">
        <v>18</v>
      </c>
      <c r="F21" s="5">
        <v>6</v>
      </c>
      <c r="G21" s="5" t="s">
        <v>278</v>
      </c>
      <c r="H21" s="5">
        <v>81</v>
      </c>
      <c r="I21" s="5">
        <v>20</v>
      </c>
      <c r="J21" s="5">
        <v>9</v>
      </c>
      <c r="K21" s="5">
        <v>0</v>
      </c>
      <c r="L21" s="5">
        <v>0</v>
      </c>
      <c r="M21" s="5">
        <v>0</v>
      </c>
      <c r="N21" s="39">
        <f t="shared" si="0"/>
        <v>47</v>
      </c>
      <c r="O21" s="40" t="s">
        <v>151</v>
      </c>
      <c r="Q21" s="7" t="s">
        <v>279</v>
      </c>
      <c r="R21" s="7">
        <v>0</v>
      </c>
    </row>
    <row r="22" spans="1:18" ht="12.75">
      <c r="A22" s="5">
        <v>6</v>
      </c>
      <c r="B22" s="5" t="s">
        <v>280</v>
      </c>
      <c r="C22" s="5">
        <v>4</v>
      </c>
      <c r="E22" s="22">
        <v>19</v>
      </c>
      <c r="F22" s="5">
        <v>3</v>
      </c>
      <c r="G22" s="5" t="s">
        <v>281</v>
      </c>
      <c r="H22" s="5">
        <v>92</v>
      </c>
      <c r="I22" s="5">
        <v>17</v>
      </c>
      <c r="J22" s="5">
        <v>0</v>
      </c>
      <c r="K22" s="5">
        <v>1</v>
      </c>
      <c r="L22" s="5">
        <v>0</v>
      </c>
      <c r="M22" s="5">
        <v>0</v>
      </c>
      <c r="N22" s="39">
        <f>+I22+J22*3+K22*7+L22*15+M22*31</f>
        <v>24</v>
      </c>
      <c r="O22" s="40" t="s">
        <v>108</v>
      </c>
      <c r="Q22" s="7" t="s">
        <v>282</v>
      </c>
      <c r="R22" s="7">
        <v>12</v>
      </c>
    </row>
    <row r="23" spans="5:18" ht="12.75">
      <c r="E23" s="22">
        <v>20</v>
      </c>
      <c r="F23" s="5">
        <v>5</v>
      </c>
      <c r="G23" s="5" t="s">
        <v>273</v>
      </c>
      <c r="H23" s="5">
        <v>86</v>
      </c>
      <c r="I23" s="5">
        <v>24</v>
      </c>
      <c r="J23" s="5">
        <v>0</v>
      </c>
      <c r="K23" s="5">
        <v>0</v>
      </c>
      <c r="L23" s="5">
        <v>0</v>
      </c>
      <c r="M23" s="5">
        <v>0</v>
      </c>
      <c r="N23" s="39">
        <f t="shared" si="0"/>
        <v>24</v>
      </c>
      <c r="O23" s="40" t="s">
        <v>108</v>
      </c>
      <c r="Q23" s="7" t="s">
        <v>283</v>
      </c>
      <c r="R23" s="7">
        <v>26</v>
      </c>
    </row>
    <row r="24" spans="1:18" ht="12.75">
      <c r="A24" s="7">
        <v>2</v>
      </c>
      <c r="B24" s="7" t="s">
        <v>251</v>
      </c>
      <c r="C24" s="7">
        <v>110</v>
      </c>
      <c r="E24" s="22">
        <v>21</v>
      </c>
      <c r="F24" s="5">
        <v>4</v>
      </c>
      <c r="G24" s="5" t="s">
        <v>284</v>
      </c>
      <c r="H24" s="5">
        <v>95</v>
      </c>
      <c r="I24" s="5">
        <v>14</v>
      </c>
      <c r="J24" s="5">
        <v>1</v>
      </c>
      <c r="K24" s="5">
        <v>0</v>
      </c>
      <c r="L24" s="5">
        <v>0</v>
      </c>
      <c r="M24" s="5">
        <v>0</v>
      </c>
      <c r="N24" s="39">
        <f t="shared" si="0"/>
        <v>17</v>
      </c>
      <c r="O24" s="40" t="s">
        <v>285</v>
      </c>
      <c r="Q24" s="7" t="s">
        <v>286</v>
      </c>
      <c r="R24" s="7">
        <v>38</v>
      </c>
    </row>
    <row r="25" spans="5:18" ht="12.75">
      <c r="E25" s="22">
        <v>22</v>
      </c>
      <c r="F25" s="5">
        <v>5</v>
      </c>
      <c r="G25" s="5" t="s">
        <v>224</v>
      </c>
      <c r="H25" s="5">
        <v>96</v>
      </c>
      <c r="I25" s="5">
        <v>13</v>
      </c>
      <c r="J25" s="5">
        <v>1</v>
      </c>
      <c r="K25" s="5">
        <v>0</v>
      </c>
      <c r="L25" s="5">
        <v>0</v>
      </c>
      <c r="M25" s="5">
        <v>0</v>
      </c>
      <c r="N25" s="39">
        <f t="shared" si="0"/>
        <v>16</v>
      </c>
      <c r="O25" s="40" t="s">
        <v>124</v>
      </c>
      <c r="Q25" s="7" t="s">
        <v>287</v>
      </c>
      <c r="R25" s="7">
        <v>0</v>
      </c>
    </row>
    <row r="26" spans="1:18" ht="12.75">
      <c r="A26" s="7">
        <v>1</v>
      </c>
      <c r="B26" s="7" t="s">
        <v>161</v>
      </c>
      <c r="C26" s="7">
        <v>109</v>
      </c>
      <c r="E26" s="22">
        <v>23</v>
      </c>
      <c r="F26" s="5">
        <v>7</v>
      </c>
      <c r="G26" s="5" t="s">
        <v>261</v>
      </c>
      <c r="H26" s="5">
        <v>104</v>
      </c>
      <c r="I26" s="5">
        <v>4</v>
      </c>
      <c r="J26" s="5">
        <v>1</v>
      </c>
      <c r="K26" s="5">
        <v>1</v>
      </c>
      <c r="L26" s="5">
        <v>0</v>
      </c>
      <c r="M26" s="5">
        <v>0</v>
      </c>
      <c r="N26" s="39">
        <f t="shared" si="0"/>
        <v>14</v>
      </c>
      <c r="O26" s="40" t="s">
        <v>133</v>
      </c>
      <c r="Q26" s="7" t="s">
        <v>288</v>
      </c>
      <c r="R26" s="7">
        <v>4</v>
      </c>
    </row>
    <row r="27" spans="1:18" ht="12.75">
      <c r="A27" s="5">
        <v>8</v>
      </c>
      <c r="B27" s="5" t="s">
        <v>541</v>
      </c>
      <c r="C27" s="5">
        <v>1</v>
      </c>
      <c r="E27" s="20">
        <v>24</v>
      </c>
      <c r="F27" s="7">
        <v>7</v>
      </c>
      <c r="G27" s="7" t="s">
        <v>289</v>
      </c>
      <c r="H27" s="5">
        <v>102</v>
      </c>
      <c r="I27" s="5">
        <v>6</v>
      </c>
      <c r="J27" s="5">
        <v>2</v>
      </c>
      <c r="K27" s="5">
        <v>0</v>
      </c>
      <c r="L27" s="5">
        <v>0</v>
      </c>
      <c r="M27" s="5">
        <v>0</v>
      </c>
      <c r="N27" s="39">
        <f t="shared" si="0"/>
        <v>12</v>
      </c>
      <c r="O27" s="40" t="s">
        <v>152</v>
      </c>
      <c r="Q27" s="8" t="s">
        <v>290</v>
      </c>
      <c r="R27" s="8">
        <v>64</v>
      </c>
    </row>
    <row r="28" spans="5:18" ht="12.75">
      <c r="E28" s="22">
        <v>25</v>
      </c>
      <c r="F28" s="5">
        <v>5</v>
      </c>
      <c r="G28" s="5" t="s">
        <v>248</v>
      </c>
      <c r="H28" s="5">
        <v>104</v>
      </c>
      <c r="I28" s="5">
        <v>6</v>
      </c>
      <c r="J28" s="5">
        <v>0</v>
      </c>
      <c r="K28" s="5">
        <v>0</v>
      </c>
      <c r="L28" s="5">
        <v>0</v>
      </c>
      <c r="M28" s="5">
        <v>0</v>
      </c>
      <c r="N28" s="39">
        <f t="shared" si="0"/>
        <v>6</v>
      </c>
      <c r="O28" s="40" t="s">
        <v>291</v>
      </c>
      <c r="Q28" s="8" t="s">
        <v>292</v>
      </c>
      <c r="R28" s="8">
        <v>0</v>
      </c>
    </row>
    <row r="29" spans="1:18" ht="12.75">
      <c r="A29" s="7">
        <v>5</v>
      </c>
      <c r="B29" s="7" t="s">
        <v>52</v>
      </c>
      <c r="C29" s="7">
        <v>95</v>
      </c>
      <c r="E29" s="22">
        <v>26</v>
      </c>
      <c r="F29" s="5">
        <v>6</v>
      </c>
      <c r="G29" s="5" t="s">
        <v>280</v>
      </c>
      <c r="H29" s="5">
        <v>106</v>
      </c>
      <c r="I29" s="5">
        <v>4</v>
      </c>
      <c r="J29" s="5">
        <v>0</v>
      </c>
      <c r="K29" s="5">
        <v>0</v>
      </c>
      <c r="L29" s="5">
        <v>0</v>
      </c>
      <c r="M29" s="5">
        <v>0</v>
      </c>
      <c r="N29" s="39">
        <f t="shared" si="0"/>
        <v>4</v>
      </c>
      <c r="O29" s="40" t="s">
        <v>293</v>
      </c>
      <c r="Q29" s="8" t="s">
        <v>294</v>
      </c>
      <c r="R29" s="8">
        <v>224</v>
      </c>
    </row>
    <row r="30" spans="1:18" ht="12.75">
      <c r="A30" s="5">
        <v>4</v>
      </c>
      <c r="B30" s="5" t="s">
        <v>284</v>
      </c>
      <c r="C30" s="5">
        <v>15</v>
      </c>
      <c r="E30" s="22">
        <v>27</v>
      </c>
      <c r="F30" s="5">
        <v>8</v>
      </c>
      <c r="G30" s="5" t="s">
        <v>541</v>
      </c>
      <c r="H30" s="5">
        <v>109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39">
        <f t="shared" si="0"/>
        <v>3</v>
      </c>
      <c r="O30" s="40" t="s">
        <v>189</v>
      </c>
      <c r="Q30" s="8" t="s">
        <v>295</v>
      </c>
      <c r="R30" s="8">
        <v>4</v>
      </c>
    </row>
    <row r="31" spans="5:18" ht="12.75">
      <c r="E31" s="22">
        <v>28</v>
      </c>
      <c r="F31" s="5">
        <v>6</v>
      </c>
      <c r="G31" s="5" t="s">
        <v>256</v>
      </c>
      <c r="H31" s="5">
        <v>108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39">
        <f t="shared" si="0"/>
        <v>2</v>
      </c>
      <c r="O31" s="40" t="s">
        <v>296</v>
      </c>
      <c r="Q31" s="9" t="s">
        <v>297</v>
      </c>
      <c r="R31" s="9">
        <v>0</v>
      </c>
    </row>
    <row r="32" spans="1:18" ht="12.75">
      <c r="A32" s="7">
        <v>6</v>
      </c>
      <c r="B32" s="7" t="s">
        <v>262</v>
      </c>
      <c r="C32" s="7">
        <v>92</v>
      </c>
      <c r="E32" s="22">
        <v>29</v>
      </c>
      <c r="F32" s="5">
        <v>7</v>
      </c>
      <c r="G32" s="5" t="s">
        <v>298</v>
      </c>
      <c r="H32" s="5">
        <v>110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39">
        <f t="shared" si="0"/>
        <v>0</v>
      </c>
      <c r="O32" s="40" t="s">
        <v>299</v>
      </c>
      <c r="Q32" s="9" t="s">
        <v>300</v>
      </c>
      <c r="R32" s="9">
        <v>8</v>
      </c>
    </row>
    <row r="33" spans="1:18" ht="12.75">
      <c r="A33" s="5">
        <v>3</v>
      </c>
      <c r="B33" s="5" t="s">
        <v>281</v>
      </c>
      <c r="C33" s="5">
        <v>18</v>
      </c>
      <c r="E33" s="22">
        <v>29</v>
      </c>
      <c r="F33" s="5">
        <v>8</v>
      </c>
      <c r="G33" s="5" t="s">
        <v>301</v>
      </c>
      <c r="H33" s="5">
        <v>110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9">
        <f t="shared" si="0"/>
        <v>0</v>
      </c>
      <c r="O33" s="40" t="s">
        <v>299</v>
      </c>
      <c r="Q33" s="12" t="s">
        <v>302</v>
      </c>
      <c r="R33" s="12">
        <v>32</v>
      </c>
    </row>
    <row r="34" spans="5:15" ht="12.75">
      <c r="E34" s="22">
        <v>29</v>
      </c>
      <c r="F34" s="5">
        <v>8</v>
      </c>
      <c r="G34" s="5" t="s">
        <v>303</v>
      </c>
      <c r="H34" s="5">
        <v>110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9">
        <f t="shared" si="0"/>
        <v>0</v>
      </c>
      <c r="O34" s="40" t="s">
        <v>299</v>
      </c>
    </row>
    <row r="35" spans="1:18" ht="12.75">
      <c r="A35" s="5">
        <v>2</v>
      </c>
      <c r="B35" s="5" t="s">
        <v>253</v>
      </c>
      <c r="C35" s="5">
        <v>59</v>
      </c>
      <c r="E35" s="22">
        <v>29</v>
      </c>
      <c r="F35" s="5">
        <v>8</v>
      </c>
      <c r="G35" s="5" t="s">
        <v>304</v>
      </c>
      <c r="H35" s="5">
        <v>110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9">
        <f t="shared" si="0"/>
        <v>0</v>
      </c>
      <c r="O35" s="40" t="s">
        <v>299</v>
      </c>
      <c r="Q35" t="s">
        <v>305</v>
      </c>
      <c r="R35">
        <f>SUM(R3:R33)</f>
        <v>1164</v>
      </c>
    </row>
    <row r="36" spans="1:18" ht="12.75">
      <c r="A36" s="7">
        <v>7</v>
      </c>
      <c r="B36" s="7" t="s">
        <v>144</v>
      </c>
      <c r="C36" s="7">
        <v>51</v>
      </c>
      <c r="Q36" t="s">
        <v>306</v>
      </c>
      <c r="R36">
        <v>8800</v>
      </c>
    </row>
    <row r="37" spans="17:18" ht="12.75">
      <c r="Q37" t="s">
        <v>307</v>
      </c>
      <c r="R37" s="23">
        <f>+R35/R36</f>
        <v>0.13227272727272726</v>
      </c>
    </row>
    <row r="38" spans="1:3" ht="12.75">
      <c r="A38" s="7">
        <v>1</v>
      </c>
      <c r="B38" s="7" t="s">
        <v>80</v>
      </c>
      <c r="C38" s="7">
        <v>110</v>
      </c>
    </row>
    <row r="40" spans="1:3" ht="12.75">
      <c r="A40" s="7">
        <v>4</v>
      </c>
      <c r="B40" s="7" t="s">
        <v>274</v>
      </c>
      <c r="C40" s="7">
        <v>96</v>
      </c>
    </row>
    <row r="41" spans="1:3" ht="12.75">
      <c r="A41" s="5">
        <v>5</v>
      </c>
      <c r="B41" s="5" t="s">
        <v>224</v>
      </c>
      <c r="C41" s="5">
        <v>14</v>
      </c>
    </row>
    <row r="43" spans="1:3" ht="12.75">
      <c r="A43" s="7">
        <v>3</v>
      </c>
      <c r="B43" s="7" t="s">
        <v>265</v>
      </c>
      <c r="C43" s="7">
        <v>81</v>
      </c>
    </row>
    <row r="44" spans="1:3" ht="12.75">
      <c r="A44" s="5">
        <v>6</v>
      </c>
      <c r="B44" s="5" t="s">
        <v>278</v>
      </c>
      <c r="C44" s="5">
        <v>29</v>
      </c>
    </row>
    <row r="46" spans="1:3" ht="12.75">
      <c r="A46" s="5">
        <v>2</v>
      </c>
      <c r="B46" s="5" t="s">
        <v>529</v>
      </c>
      <c r="C46" s="5">
        <v>102</v>
      </c>
    </row>
    <row r="47" spans="1:3" ht="12.75">
      <c r="A47" s="7">
        <v>7</v>
      </c>
      <c r="B47" s="7" t="s">
        <v>289</v>
      </c>
      <c r="C47" s="7">
        <v>8</v>
      </c>
    </row>
    <row r="49" ht="12.75">
      <c r="A49" s="1" t="s">
        <v>229</v>
      </c>
    </row>
    <row r="51" spans="1:3" ht="12.75">
      <c r="A51" s="8">
        <v>1</v>
      </c>
      <c r="B51" s="8" t="s">
        <v>56</v>
      </c>
      <c r="C51" s="8">
        <v>109</v>
      </c>
    </row>
    <row r="52" spans="1:3" ht="12.75">
      <c r="A52" s="7">
        <v>4</v>
      </c>
      <c r="B52" s="7" t="s">
        <v>245</v>
      </c>
      <c r="C52" s="7">
        <v>1</v>
      </c>
    </row>
    <row r="54" spans="1:3" ht="12.75">
      <c r="A54" s="8">
        <v>3</v>
      </c>
      <c r="B54" s="8" t="s">
        <v>122</v>
      </c>
      <c r="C54" s="8">
        <v>93</v>
      </c>
    </row>
    <row r="55" spans="1:3" ht="12.75">
      <c r="A55" s="7">
        <v>2</v>
      </c>
      <c r="B55" s="7" t="s">
        <v>259</v>
      </c>
      <c r="C55" s="7">
        <v>15</v>
      </c>
    </row>
    <row r="56" spans="1:3" ht="12.75">
      <c r="A56" s="5">
        <v>7</v>
      </c>
      <c r="B56" s="5" t="s">
        <v>261</v>
      </c>
      <c r="C56" s="5">
        <v>2</v>
      </c>
    </row>
    <row r="58" spans="1:3" ht="12.75">
      <c r="A58" s="8">
        <v>1</v>
      </c>
      <c r="B58" s="8" t="s">
        <v>25</v>
      </c>
      <c r="C58" s="8">
        <v>110</v>
      </c>
    </row>
    <row r="60" spans="1:3" ht="12.75">
      <c r="A60" s="8">
        <v>2</v>
      </c>
      <c r="B60" s="8" t="s">
        <v>251</v>
      </c>
      <c r="C60" s="8">
        <v>104</v>
      </c>
    </row>
    <row r="61" spans="1:3" ht="12.75">
      <c r="A61" s="7">
        <v>3</v>
      </c>
      <c r="B61" s="7" t="s">
        <v>270</v>
      </c>
      <c r="C61" s="7">
        <v>6</v>
      </c>
    </row>
    <row r="63" spans="1:3" ht="12.75">
      <c r="A63" s="8">
        <v>1</v>
      </c>
      <c r="B63" s="8" t="s">
        <v>161</v>
      </c>
      <c r="C63" s="8">
        <v>99</v>
      </c>
    </row>
    <row r="64" spans="1:3" ht="12.75">
      <c r="A64" s="7">
        <v>5</v>
      </c>
      <c r="B64" s="7" t="s">
        <v>52</v>
      </c>
      <c r="C64" s="7">
        <v>9</v>
      </c>
    </row>
    <row r="65" spans="1:3" ht="12.75">
      <c r="A65" s="5">
        <v>4</v>
      </c>
      <c r="B65" s="5" t="s">
        <v>284</v>
      </c>
      <c r="C65" s="5">
        <v>1</v>
      </c>
    </row>
    <row r="66" spans="1:3" ht="12.75">
      <c r="A66" s="5">
        <v>8</v>
      </c>
      <c r="B66" s="5" t="s">
        <v>541</v>
      </c>
      <c r="C66" s="5">
        <v>1</v>
      </c>
    </row>
    <row r="68" spans="1:3" ht="12.75">
      <c r="A68" s="5">
        <v>2</v>
      </c>
      <c r="B68" s="5" t="s">
        <v>253</v>
      </c>
      <c r="C68" s="5">
        <v>54</v>
      </c>
    </row>
    <row r="69" spans="1:3" ht="12.75">
      <c r="A69" s="8">
        <v>7</v>
      </c>
      <c r="B69" s="8" t="s">
        <v>144</v>
      </c>
      <c r="C69" s="8">
        <v>44</v>
      </c>
    </row>
    <row r="70" spans="1:3" ht="12.75">
      <c r="A70" s="7">
        <v>6</v>
      </c>
      <c r="B70" s="7" t="s">
        <v>262</v>
      </c>
      <c r="C70" s="7">
        <v>11</v>
      </c>
    </row>
    <row r="71" spans="1:3" ht="12.75">
      <c r="A71" s="5">
        <v>3</v>
      </c>
      <c r="B71" s="5" t="s">
        <v>281</v>
      </c>
      <c r="C71" s="5">
        <v>1</v>
      </c>
    </row>
    <row r="73" spans="1:3" ht="12.75">
      <c r="A73" s="8">
        <v>1</v>
      </c>
      <c r="B73" s="8" t="s">
        <v>80</v>
      </c>
      <c r="C73" s="8">
        <v>109</v>
      </c>
    </row>
    <row r="74" spans="1:3" ht="12.75">
      <c r="A74" s="5">
        <v>5</v>
      </c>
      <c r="B74" s="5" t="s">
        <v>224</v>
      </c>
      <c r="C74" s="5">
        <v>1</v>
      </c>
    </row>
    <row r="76" spans="1:3" ht="12.75">
      <c r="A76" s="5">
        <v>2</v>
      </c>
      <c r="B76" s="5" t="s">
        <v>529</v>
      </c>
      <c r="C76" s="5">
        <v>79</v>
      </c>
    </row>
    <row r="77" spans="1:3" ht="12.75">
      <c r="A77" s="8">
        <v>3</v>
      </c>
      <c r="B77" s="8" t="s">
        <v>265</v>
      </c>
      <c r="C77" s="8">
        <v>20</v>
      </c>
    </row>
    <row r="78" spans="1:3" ht="12.75">
      <c r="A78" s="5">
        <v>6</v>
      </c>
      <c r="B78" s="5" t="s">
        <v>278</v>
      </c>
      <c r="C78" s="5">
        <v>9</v>
      </c>
    </row>
    <row r="79" spans="1:3" ht="12.75">
      <c r="A79" s="7">
        <v>7</v>
      </c>
      <c r="B79" s="7" t="s">
        <v>289</v>
      </c>
      <c r="C79" s="7">
        <v>2</v>
      </c>
    </row>
    <row r="81" ht="12.75">
      <c r="A81" s="1" t="s">
        <v>230</v>
      </c>
    </row>
    <row r="83" spans="1:3" ht="12.75">
      <c r="A83" s="9">
        <v>1</v>
      </c>
      <c r="B83" s="9" t="s">
        <v>56</v>
      </c>
      <c r="C83" s="9">
        <v>91</v>
      </c>
    </row>
    <row r="84" spans="1:3" ht="12.75">
      <c r="A84" s="8">
        <v>3</v>
      </c>
      <c r="B84" s="8" t="s">
        <v>122</v>
      </c>
      <c r="C84" s="8">
        <v>16</v>
      </c>
    </row>
    <row r="85" spans="1:3" ht="12.75">
      <c r="A85" s="7">
        <v>2</v>
      </c>
      <c r="B85" s="7" t="s">
        <v>259</v>
      </c>
      <c r="C85" s="7">
        <v>2</v>
      </c>
    </row>
    <row r="86" spans="1:3" ht="12.75">
      <c r="A86" s="5">
        <v>7</v>
      </c>
      <c r="B86" s="5" t="s">
        <v>261</v>
      </c>
      <c r="C86" s="5">
        <v>1</v>
      </c>
    </row>
    <row r="88" spans="1:3" ht="12.75">
      <c r="A88" s="9">
        <v>1</v>
      </c>
      <c r="B88" s="9" t="s">
        <v>25</v>
      </c>
      <c r="C88" s="9">
        <v>110</v>
      </c>
    </row>
    <row r="90" spans="1:3" ht="12.75">
      <c r="A90" s="8">
        <v>1</v>
      </c>
      <c r="B90" s="8" t="s">
        <v>161</v>
      </c>
      <c r="C90" s="8">
        <v>46</v>
      </c>
    </row>
    <row r="91" spans="1:3" ht="12.75">
      <c r="A91" s="5">
        <v>2</v>
      </c>
      <c r="B91" s="5" t="s">
        <v>253</v>
      </c>
      <c r="C91" s="5">
        <v>31</v>
      </c>
    </row>
    <row r="92" spans="1:3" ht="12.75">
      <c r="A92" s="9">
        <v>7</v>
      </c>
      <c r="B92" s="9" t="s">
        <v>144</v>
      </c>
      <c r="C92" s="9">
        <v>26</v>
      </c>
    </row>
    <row r="93" spans="1:3" ht="12.75">
      <c r="A93" s="7">
        <v>6</v>
      </c>
      <c r="B93" s="7" t="s">
        <v>262</v>
      </c>
      <c r="C93" s="7">
        <v>4</v>
      </c>
    </row>
    <row r="94" spans="1:3" ht="12.75">
      <c r="A94" s="7">
        <v>5</v>
      </c>
      <c r="B94" s="7" t="s">
        <v>52</v>
      </c>
      <c r="C94" s="7">
        <v>2</v>
      </c>
    </row>
    <row r="95" spans="1:3" ht="12.75">
      <c r="A95" s="5">
        <v>3</v>
      </c>
      <c r="B95" s="5" t="s">
        <v>281</v>
      </c>
      <c r="C95" s="5">
        <v>1</v>
      </c>
    </row>
    <row r="97" spans="1:3" ht="12.75">
      <c r="A97" s="9">
        <v>1</v>
      </c>
      <c r="B97" s="9" t="s">
        <v>80</v>
      </c>
      <c r="C97" s="9">
        <v>108</v>
      </c>
    </row>
    <row r="98" spans="1:3" ht="12.75">
      <c r="A98" s="5">
        <v>2</v>
      </c>
      <c r="B98" s="5" t="s">
        <v>529</v>
      </c>
      <c r="C98" s="5">
        <v>1</v>
      </c>
    </row>
    <row r="99" spans="1:3" ht="12.75">
      <c r="A99" s="8">
        <v>3</v>
      </c>
      <c r="B99" s="8" t="s">
        <v>265</v>
      </c>
      <c r="C99" s="8">
        <v>1</v>
      </c>
    </row>
    <row r="101" ht="12.75">
      <c r="A101" s="1" t="s">
        <v>232</v>
      </c>
    </row>
    <row r="103" spans="1:3" ht="12.75">
      <c r="A103" s="12">
        <v>1</v>
      </c>
      <c r="B103" s="12" t="s">
        <v>25</v>
      </c>
      <c r="C103" s="12">
        <v>110</v>
      </c>
    </row>
    <row r="105" spans="1:3" ht="12.75">
      <c r="A105" s="12">
        <v>1</v>
      </c>
      <c r="B105" s="12" t="s">
        <v>80</v>
      </c>
      <c r="C105" s="12">
        <v>104</v>
      </c>
    </row>
    <row r="106" spans="1:3" ht="12.75">
      <c r="A106" s="8">
        <v>1</v>
      </c>
      <c r="B106" s="8" t="s">
        <v>161</v>
      </c>
      <c r="C106" s="8">
        <v>5</v>
      </c>
    </row>
    <row r="107" spans="1:3" ht="12.75">
      <c r="A107" s="9">
        <v>7</v>
      </c>
      <c r="B107" s="9" t="s">
        <v>144</v>
      </c>
      <c r="C107" s="9">
        <v>1</v>
      </c>
    </row>
    <row r="109" ht="12.75">
      <c r="A109" s="1" t="s">
        <v>233</v>
      </c>
    </row>
    <row r="111" spans="1:3" ht="12.75">
      <c r="A111" s="13">
        <v>1</v>
      </c>
      <c r="B111" s="13" t="s">
        <v>25</v>
      </c>
      <c r="C111" s="13">
        <v>108</v>
      </c>
    </row>
    <row r="112" spans="1:3" ht="12.75">
      <c r="A112" s="12">
        <v>1</v>
      </c>
      <c r="B112" s="12" t="s">
        <v>80</v>
      </c>
      <c r="C112" s="12">
        <v>2</v>
      </c>
    </row>
  </sheetData>
  <printOptions/>
  <pageMargins left="0.75" right="0.75" top="1" bottom="1" header="0.4921259845" footer="0.4921259845"/>
  <pageSetup horizontalDpi="600" verticalDpi="600" orientation="portrait" paperSize="1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9.57421875" style="0" bestFit="1" customWidth="1"/>
    <col min="3" max="3" width="4.00390625" style="0" bestFit="1" customWidth="1"/>
    <col min="4" max="4" width="11.421875" style="0" customWidth="1"/>
    <col min="5" max="5" width="3.57421875" style="0" bestFit="1" customWidth="1"/>
    <col min="6" max="6" width="3.00390625" style="0" bestFit="1" customWidth="1"/>
    <col min="7" max="7" width="19.57421875" style="0" bestFit="1" customWidth="1"/>
    <col min="8" max="12" width="4.00390625" style="0" bestFit="1" customWidth="1"/>
    <col min="13" max="13" width="3.851562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5.7109375" style="0" customWidth="1"/>
    <col min="18" max="18" width="41.00390625" style="0" bestFit="1" customWidth="1"/>
    <col min="19" max="19" width="7.28125" style="0" bestFit="1" customWidth="1"/>
    <col min="20" max="16384" width="11.421875" style="0" customWidth="1"/>
  </cols>
  <sheetData>
    <row r="1" spans="1:18" ht="12.75">
      <c r="A1" s="1" t="s">
        <v>308</v>
      </c>
      <c r="E1" s="1" t="s">
        <v>770</v>
      </c>
      <c r="R1" s="1" t="s">
        <v>238</v>
      </c>
    </row>
    <row r="2" ht="12.75">
      <c r="R2" s="1"/>
    </row>
    <row r="3" spans="1:19" ht="12.75">
      <c r="A3" s="1" t="s">
        <v>3</v>
      </c>
      <c r="H3" s="5" t="s">
        <v>11</v>
      </c>
      <c r="I3" s="6" t="s">
        <v>12</v>
      </c>
      <c r="J3" s="7" t="s">
        <v>309</v>
      </c>
      <c r="K3" s="8" t="s">
        <v>13</v>
      </c>
      <c r="L3" s="9" t="s">
        <v>15</v>
      </c>
      <c r="M3" s="12" t="s">
        <v>16</v>
      </c>
      <c r="N3" s="13" t="s">
        <v>17</v>
      </c>
      <c r="O3" s="1" t="s">
        <v>18</v>
      </c>
      <c r="P3" s="1" t="s">
        <v>19</v>
      </c>
      <c r="R3" s="5" t="s">
        <v>310</v>
      </c>
      <c r="S3" s="5">
        <v>0</v>
      </c>
    </row>
    <row r="4" spans="5:19" ht="12.75">
      <c r="E4" s="14">
        <v>1</v>
      </c>
      <c r="F4" s="13">
        <v>1</v>
      </c>
      <c r="G4" s="13" t="s">
        <v>22</v>
      </c>
      <c r="H4" s="13">
        <v>0</v>
      </c>
      <c r="I4" s="13">
        <v>0</v>
      </c>
      <c r="J4" s="13">
        <v>0</v>
      </c>
      <c r="K4" s="13">
        <v>4</v>
      </c>
      <c r="L4" s="13">
        <v>6</v>
      </c>
      <c r="M4" s="13">
        <v>56</v>
      </c>
      <c r="N4" s="13">
        <v>53</v>
      </c>
      <c r="O4" s="31">
        <f aca="true" t="shared" si="0" ref="O4:O35">+I4+J4*3+K4*7+L4*15+M4*31+N4*63</f>
        <v>5193</v>
      </c>
      <c r="P4" s="32" t="s">
        <v>706</v>
      </c>
      <c r="R4" s="5" t="s">
        <v>311</v>
      </c>
      <c r="S4" s="5">
        <v>12</v>
      </c>
    </row>
    <row r="5" spans="1:19" ht="12.75">
      <c r="A5" s="6">
        <v>1</v>
      </c>
      <c r="B5" s="6" t="s">
        <v>22</v>
      </c>
      <c r="C5" s="6">
        <v>119</v>
      </c>
      <c r="E5" s="15">
        <v>2</v>
      </c>
      <c r="F5" s="12">
        <v>1</v>
      </c>
      <c r="G5" s="12" t="s">
        <v>29</v>
      </c>
      <c r="H5" s="12">
        <v>0</v>
      </c>
      <c r="I5" s="12">
        <v>0</v>
      </c>
      <c r="J5" s="12">
        <v>0</v>
      </c>
      <c r="K5" s="12">
        <v>19</v>
      </c>
      <c r="L5" s="12">
        <v>0</v>
      </c>
      <c r="M5" s="12">
        <v>53</v>
      </c>
      <c r="N5" s="12">
        <v>47</v>
      </c>
      <c r="O5" s="33">
        <f t="shared" si="0"/>
        <v>4737</v>
      </c>
      <c r="P5" s="34" t="s">
        <v>707</v>
      </c>
      <c r="R5" s="5" t="s">
        <v>312</v>
      </c>
      <c r="S5" s="5">
        <v>0</v>
      </c>
    </row>
    <row r="6" spans="5:19" ht="12.75">
      <c r="E6" s="19">
        <v>3</v>
      </c>
      <c r="F6" s="9">
        <v>1</v>
      </c>
      <c r="G6" s="9" t="s">
        <v>45</v>
      </c>
      <c r="H6" s="9">
        <v>0</v>
      </c>
      <c r="I6" s="9">
        <v>1</v>
      </c>
      <c r="J6" s="9">
        <v>0</v>
      </c>
      <c r="K6" s="9">
        <v>2</v>
      </c>
      <c r="L6" s="9">
        <v>109</v>
      </c>
      <c r="M6" s="9">
        <v>0</v>
      </c>
      <c r="N6" s="9">
        <v>7</v>
      </c>
      <c r="O6" s="35">
        <f t="shared" si="0"/>
        <v>2091</v>
      </c>
      <c r="P6" s="36" t="s">
        <v>42</v>
      </c>
      <c r="R6" s="5" t="s">
        <v>313</v>
      </c>
      <c r="S6" s="5">
        <v>5</v>
      </c>
    </row>
    <row r="7" spans="1:19" ht="12.75">
      <c r="A7" s="6">
        <v>8</v>
      </c>
      <c r="B7" s="6" t="s">
        <v>80</v>
      </c>
      <c r="C7" s="6">
        <v>107</v>
      </c>
      <c r="E7" s="9">
        <v>4</v>
      </c>
      <c r="F7" s="9">
        <v>2</v>
      </c>
      <c r="G7" s="9" t="s">
        <v>33</v>
      </c>
      <c r="H7" s="9">
        <v>0</v>
      </c>
      <c r="I7" s="9">
        <v>0</v>
      </c>
      <c r="J7" s="9">
        <v>3</v>
      </c>
      <c r="K7" s="9">
        <v>9</v>
      </c>
      <c r="L7" s="9">
        <v>106</v>
      </c>
      <c r="M7" s="9">
        <v>1</v>
      </c>
      <c r="N7" s="9">
        <v>0</v>
      </c>
      <c r="O7" s="35">
        <f t="shared" si="0"/>
        <v>1693</v>
      </c>
      <c r="P7" s="36" t="s">
        <v>30</v>
      </c>
      <c r="R7" s="5" t="s">
        <v>314</v>
      </c>
      <c r="S7" s="5">
        <v>1</v>
      </c>
    </row>
    <row r="8" spans="1:19" ht="12.75">
      <c r="A8" s="5">
        <v>9</v>
      </c>
      <c r="B8" s="5" t="s">
        <v>102</v>
      </c>
      <c r="C8" s="5">
        <v>12</v>
      </c>
      <c r="E8" s="18">
        <v>5</v>
      </c>
      <c r="F8" s="8">
        <v>2</v>
      </c>
      <c r="G8" s="8" t="s">
        <v>25</v>
      </c>
      <c r="H8" s="8">
        <v>0</v>
      </c>
      <c r="I8" s="8">
        <v>0</v>
      </c>
      <c r="J8" s="8">
        <v>0</v>
      </c>
      <c r="K8" s="8">
        <v>100</v>
      </c>
      <c r="L8" s="8">
        <v>1</v>
      </c>
      <c r="M8" s="8">
        <v>7</v>
      </c>
      <c r="N8" s="8">
        <v>11</v>
      </c>
      <c r="O8" s="37">
        <f t="shared" si="0"/>
        <v>1625</v>
      </c>
      <c r="P8" s="38" t="s">
        <v>35</v>
      </c>
      <c r="R8" s="5" t="s">
        <v>315</v>
      </c>
      <c r="S8" s="5">
        <v>0</v>
      </c>
    </row>
    <row r="9" spans="5:19" ht="12.75">
      <c r="E9" s="18">
        <v>6</v>
      </c>
      <c r="F9" s="8">
        <v>1</v>
      </c>
      <c r="G9" s="8" t="s">
        <v>53</v>
      </c>
      <c r="H9" s="8">
        <v>0</v>
      </c>
      <c r="I9" s="8">
        <v>2</v>
      </c>
      <c r="J9" s="8">
        <v>1</v>
      </c>
      <c r="K9" s="8">
        <v>106</v>
      </c>
      <c r="L9" s="8">
        <v>10</v>
      </c>
      <c r="M9" s="8">
        <v>0</v>
      </c>
      <c r="N9" s="8">
        <v>0</v>
      </c>
      <c r="O9" s="37">
        <f t="shared" si="0"/>
        <v>897</v>
      </c>
      <c r="P9" s="38" t="s">
        <v>708</v>
      </c>
      <c r="R9" s="5" t="s">
        <v>316</v>
      </c>
      <c r="S9" s="5">
        <v>0</v>
      </c>
    </row>
    <row r="10" spans="1:19" ht="12.75">
      <c r="A10" s="6">
        <v>5</v>
      </c>
      <c r="B10" s="6" t="s">
        <v>81</v>
      </c>
      <c r="C10" s="6">
        <v>119</v>
      </c>
      <c r="E10" s="18">
        <v>7</v>
      </c>
      <c r="F10" s="8">
        <v>2</v>
      </c>
      <c r="G10" s="8" t="s">
        <v>49</v>
      </c>
      <c r="H10" s="8">
        <v>0</v>
      </c>
      <c r="I10" s="8">
        <v>4</v>
      </c>
      <c r="J10" s="8">
        <v>4</v>
      </c>
      <c r="K10" s="8">
        <v>109</v>
      </c>
      <c r="L10" s="8">
        <v>2</v>
      </c>
      <c r="M10" s="8">
        <v>0</v>
      </c>
      <c r="N10" s="8">
        <v>0</v>
      </c>
      <c r="O10" s="37">
        <f t="shared" si="0"/>
        <v>809</v>
      </c>
      <c r="P10" s="38" t="s">
        <v>57</v>
      </c>
      <c r="R10" s="5" t="s">
        <v>317</v>
      </c>
      <c r="S10" s="5">
        <v>0</v>
      </c>
    </row>
    <row r="11" spans="5:19" ht="12.75">
      <c r="E11" s="18">
        <v>8</v>
      </c>
      <c r="F11" s="8">
        <v>3</v>
      </c>
      <c r="G11" s="8" t="s">
        <v>37</v>
      </c>
      <c r="H11" s="8">
        <v>0</v>
      </c>
      <c r="I11" s="8">
        <v>3</v>
      </c>
      <c r="J11" s="8">
        <v>40</v>
      </c>
      <c r="K11" s="8">
        <v>73</v>
      </c>
      <c r="L11" s="8">
        <v>0</v>
      </c>
      <c r="M11" s="8">
        <v>2</v>
      </c>
      <c r="N11" s="8">
        <v>1</v>
      </c>
      <c r="O11" s="37">
        <f t="shared" si="0"/>
        <v>759</v>
      </c>
      <c r="P11" s="38" t="s">
        <v>249</v>
      </c>
      <c r="R11" s="5" t="s">
        <v>318</v>
      </c>
      <c r="S11" s="5">
        <v>0</v>
      </c>
    </row>
    <row r="12" spans="1:19" ht="12.75">
      <c r="A12" s="6">
        <v>4</v>
      </c>
      <c r="B12" s="6" t="s">
        <v>127</v>
      </c>
      <c r="C12" s="6">
        <v>116</v>
      </c>
      <c r="E12" s="20">
        <v>9</v>
      </c>
      <c r="F12" s="7">
        <v>2</v>
      </c>
      <c r="G12" s="7" t="s">
        <v>21</v>
      </c>
      <c r="H12" s="7">
        <v>0</v>
      </c>
      <c r="I12" s="7">
        <v>0</v>
      </c>
      <c r="J12" s="7">
        <v>77</v>
      </c>
      <c r="K12" s="7">
        <v>41</v>
      </c>
      <c r="L12" s="7">
        <v>1</v>
      </c>
      <c r="M12" s="7">
        <v>0</v>
      </c>
      <c r="N12" s="7">
        <v>0</v>
      </c>
      <c r="O12" s="41">
        <f t="shared" si="0"/>
        <v>533</v>
      </c>
      <c r="P12" s="42" t="s">
        <v>43</v>
      </c>
      <c r="R12" s="5" t="s">
        <v>319</v>
      </c>
      <c r="S12" s="5">
        <v>60</v>
      </c>
    </row>
    <row r="13" spans="1:19" ht="12.75">
      <c r="A13" s="5">
        <v>13</v>
      </c>
      <c r="B13" s="5" t="s">
        <v>198</v>
      </c>
      <c r="C13" s="5">
        <v>3</v>
      </c>
      <c r="E13" s="20">
        <v>10</v>
      </c>
      <c r="F13" s="7">
        <v>6</v>
      </c>
      <c r="G13" s="7" t="s">
        <v>67</v>
      </c>
      <c r="H13" s="7">
        <v>3</v>
      </c>
      <c r="I13" s="7">
        <v>6</v>
      </c>
      <c r="J13" s="7">
        <v>105</v>
      </c>
      <c r="K13" s="7">
        <v>5</v>
      </c>
      <c r="L13" s="7">
        <v>0</v>
      </c>
      <c r="M13" s="7">
        <v>0</v>
      </c>
      <c r="N13" s="7">
        <v>0</v>
      </c>
      <c r="O13" s="41">
        <f t="shared" si="0"/>
        <v>356</v>
      </c>
      <c r="P13" s="42" t="s">
        <v>68</v>
      </c>
      <c r="R13" s="5" t="s">
        <v>320</v>
      </c>
      <c r="S13" s="5">
        <v>0</v>
      </c>
    </row>
    <row r="14" spans="5:19" ht="12.75">
      <c r="E14" s="20">
        <v>11</v>
      </c>
      <c r="F14" s="7">
        <v>4</v>
      </c>
      <c r="G14" s="7" t="s">
        <v>106</v>
      </c>
      <c r="H14" s="7">
        <v>1</v>
      </c>
      <c r="I14" s="7">
        <v>2</v>
      </c>
      <c r="J14" s="7">
        <v>116</v>
      </c>
      <c r="K14" s="7">
        <v>0</v>
      </c>
      <c r="L14" s="7">
        <v>0</v>
      </c>
      <c r="M14" s="7">
        <v>0</v>
      </c>
      <c r="N14" s="7">
        <v>0</v>
      </c>
      <c r="O14" s="41">
        <f t="shared" si="0"/>
        <v>350</v>
      </c>
      <c r="P14" s="42" t="s">
        <v>73</v>
      </c>
      <c r="R14" s="5" t="s">
        <v>321</v>
      </c>
      <c r="S14" s="5">
        <v>7</v>
      </c>
    </row>
    <row r="15" spans="1:19" ht="12.75">
      <c r="A15" s="6">
        <v>6</v>
      </c>
      <c r="B15" s="6" t="s">
        <v>60</v>
      </c>
      <c r="C15" s="6">
        <v>118</v>
      </c>
      <c r="E15" s="20">
        <v>12</v>
      </c>
      <c r="F15" s="7">
        <v>3</v>
      </c>
      <c r="G15" s="7" t="s">
        <v>88</v>
      </c>
      <c r="H15" s="7">
        <v>3</v>
      </c>
      <c r="I15" s="7">
        <v>1</v>
      </c>
      <c r="J15" s="7">
        <v>115</v>
      </c>
      <c r="K15" s="7">
        <v>0</v>
      </c>
      <c r="L15" s="7">
        <v>0</v>
      </c>
      <c r="M15" s="7">
        <v>0</v>
      </c>
      <c r="N15" s="7">
        <v>0</v>
      </c>
      <c r="O15" s="41">
        <f t="shared" si="0"/>
        <v>346</v>
      </c>
      <c r="P15" s="42" t="s">
        <v>77</v>
      </c>
      <c r="R15" s="5" t="s">
        <v>322</v>
      </c>
      <c r="S15" s="5">
        <v>9</v>
      </c>
    </row>
    <row r="16" spans="1:19" ht="12.75">
      <c r="A16" s="5">
        <v>11</v>
      </c>
      <c r="B16" s="5" t="s">
        <v>284</v>
      </c>
      <c r="C16" s="5">
        <v>1</v>
      </c>
      <c r="E16" s="20">
        <v>13</v>
      </c>
      <c r="F16" s="7">
        <v>4</v>
      </c>
      <c r="G16" s="7" t="s">
        <v>41</v>
      </c>
      <c r="H16" s="7">
        <v>3</v>
      </c>
      <c r="I16" s="7">
        <v>4</v>
      </c>
      <c r="J16" s="7">
        <v>112</v>
      </c>
      <c r="K16" s="7">
        <v>0</v>
      </c>
      <c r="L16" s="7">
        <v>0</v>
      </c>
      <c r="M16" s="7">
        <v>0</v>
      </c>
      <c r="N16" s="7">
        <v>0</v>
      </c>
      <c r="O16" s="41">
        <f t="shared" si="0"/>
        <v>340</v>
      </c>
      <c r="P16" s="42" t="s">
        <v>82</v>
      </c>
      <c r="R16" s="5" t="s">
        <v>323</v>
      </c>
      <c r="S16" s="5">
        <v>0</v>
      </c>
    </row>
    <row r="17" spans="5:19" ht="12.75">
      <c r="E17" s="20">
        <v>14</v>
      </c>
      <c r="F17" s="7">
        <v>4</v>
      </c>
      <c r="G17" s="7" t="s">
        <v>111</v>
      </c>
      <c r="H17" s="7">
        <v>1</v>
      </c>
      <c r="I17" s="7">
        <v>21</v>
      </c>
      <c r="J17" s="7">
        <v>97</v>
      </c>
      <c r="K17" s="7">
        <v>0</v>
      </c>
      <c r="L17" s="7">
        <v>0</v>
      </c>
      <c r="M17" s="7">
        <v>0</v>
      </c>
      <c r="N17" s="7">
        <v>0</v>
      </c>
      <c r="O17" s="41">
        <f t="shared" si="0"/>
        <v>312</v>
      </c>
      <c r="P17" s="42" t="s">
        <v>85</v>
      </c>
      <c r="R17" s="5" t="s">
        <v>324</v>
      </c>
      <c r="S17" s="5">
        <v>47</v>
      </c>
    </row>
    <row r="18" spans="1:19" ht="12.75">
      <c r="A18" s="6">
        <v>3</v>
      </c>
      <c r="B18" s="6" t="s">
        <v>37</v>
      </c>
      <c r="C18" s="6">
        <v>119</v>
      </c>
      <c r="E18" s="21">
        <v>15</v>
      </c>
      <c r="F18" s="6">
        <v>3</v>
      </c>
      <c r="G18" s="6" t="s">
        <v>208</v>
      </c>
      <c r="H18" s="7">
        <v>16</v>
      </c>
      <c r="I18" s="7">
        <v>12</v>
      </c>
      <c r="J18" s="7">
        <v>89</v>
      </c>
      <c r="K18" s="7">
        <v>0</v>
      </c>
      <c r="L18" s="7">
        <v>2</v>
      </c>
      <c r="M18" s="7">
        <v>0</v>
      </c>
      <c r="N18" s="7">
        <v>0</v>
      </c>
      <c r="O18" s="41">
        <f t="shared" si="0"/>
        <v>309</v>
      </c>
      <c r="P18" s="42" t="s">
        <v>709</v>
      </c>
      <c r="R18" s="5" t="s">
        <v>325</v>
      </c>
      <c r="S18" s="5">
        <v>0</v>
      </c>
    </row>
    <row r="19" spans="5:19" ht="12.75">
      <c r="E19" s="20">
        <v>16</v>
      </c>
      <c r="F19" s="7">
        <v>5</v>
      </c>
      <c r="G19" s="7" t="s">
        <v>81</v>
      </c>
      <c r="H19" s="7">
        <v>0</v>
      </c>
      <c r="I19" s="7">
        <v>44</v>
      </c>
      <c r="J19" s="7">
        <v>75</v>
      </c>
      <c r="K19" s="7">
        <v>0</v>
      </c>
      <c r="L19" s="7">
        <v>0</v>
      </c>
      <c r="M19" s="7">
        <v>0</v>
      </c>
      <c r="N19" s="7">
        <v>0</v>
      </c>
      <c r="O19" s="41">
        <f t="shared" si="0"/>
        <v>269</v>
      </c>
      <c r="P19" s="42" t="s">
        <v>268</v>
      </c>
      <c r="R19" s="5" t="s">
        <v>326</v>
      </c>
      <c r="S19" s="5">
        <v>0</v>
      </c>
    </row>
    <row r="20" spans="1:19" ht="12.75">
      <c r="A20" s="6">
        <v>7</v>
      </c>
      <c r="B20" s="6" t="s">
        <v>56</v>
      </c>
      <c r="C20" s="6">
        <v>119</v>
      </c>
      <c r="E20" s="21">
        <v>17</v>
      </c>
      <c r="F20" s="6">
        <v>4</v>
      </c>
      <c r="G20" s="6" t="s">
        <v>127</v>
      </c>
      <c r="H20" s="6">
        <v>3</v>
      </c>
      <c r="I20" s="6">
        <v>73</v>
      </c>
      <c r="J20" s="6">
        <v>43</v>
      </c>
      <c r="K20" s="6">
        <v>0</v>
      </c>
      <c r="L20" s="6">
        <v>0</v>
      </c>
      <c r="M20" s="6">
        <v>0</v>
      </c>
      <c r="N20" s="6">
        <v>0</v>
      </c>
      <c r="O20" s="47">
        <f t="shared" si="0"/>
        <v>202</v>
      </c>
      <c r="P20" s="48" t="s">
        <v>58</v>
      </c>
      <c r="R20" s="5" t="s">
        <v>327</v>
      </c>
      <c r="S20" s="5">
        <v>20</v>
      </c>
    </row>
    <row r="21" spans="5:19" ht="12.75">
      <c r="E21" s="20">
        <v>18</v>
      </c>
      <c r="F21" s="7">
        <v>6</v>
      </c>
      <c r="G21" s="7" t="s">
        <v>94</v>
      </c>
      <c r="H21" s="6">
        <v>18</v>
      </c>
      <c r="I21" s="6">
        <v>85</v>
      </c>
      <c r="J21" s="6">
        <v>15</v>
      </c>
      <c r="K21" s="6">
        <v>1</v>
      </c>
      <c r="L21" s="6">
        <v>0</v>
      </c>
      <c r="M21" s="6">
        <v>0</v>
      </c>
      <c r="N21" s="6">
        <v>0</v>
      </c>
      <c r="O21" s="47">
        <f t="shared" si="0"/>
        <v>137</v>
      </c>
      <c r="P21" s="48" t="s">
        <v>128</v>
      </c>
      <c r="R21" s="5" t="s">
        <v>328</v>
      </c>
      <c r="S21" s="5">
        <v>3</v>
      </c>
    </row>
    <row r="22" spans="1:19" ht="12.75">
      <c r="A22" s="6">
        <v>2</v>
      </c>
      <c r="B22" s="6" t="s">
        <v>21</v>
      </c>
      <c r="C22" s="6">
        <v>119</v>
      </c>
      <c r="E22" s="21">
        <v>19</v>
      </c>
      <c r="F22" s="6">
        <v>3</v>
      </c>
      <c r="G22" s="6" t="s">
        <v>76</v>
      </c>
      <c r="H22" s="6">
        <v>0</v>
      </c>
      <c r="I22" s="6">
        <v>113</v>
      </c>
      <c r="J22" s="6">
        <v>6</v>
      </c>
      <c r="K22" s="6">
        <v>0</v>
      </c>
      <c r="L22" s="6">
        <v>0</v>
      </c>
      <c r="M22" s="6">
        <v>0</v>
      </c>
      <c r="N22" s="6">
        <v>0</v>
      </c>
      <c r="O22" s="47">
        <f t="shared" si="0"/>
        <v>131</v>
      </c>
      <c r="P22" s="48" t="s">
        <v>710</v>
      </c>
      <c r="R22" s="5" t="s">
        <v>329</v>
      </c>
      <c r="S22" s="5">
        <v>1</v>
      </c>
    </row>
    <row r="23" spans="5:19" ht="12.75">
      <c r="E23" s="21">
        <v>20</v>
      </c>
      <c r="F23" s="6">
        <v>5</v>
      </c>
      <c r="G23" s="6" t="s">
        <v>154</v>
      </c>
      <c r="H23" s="6">
        <v>0</v>
      </c>
      <c r="I23" s="6">
        <v>114</v>
      </c>
      <c r="J23" s="6">
        <v>5</v>
      </c>
      <c r="K23" s="6">
        <v>0</v>
      </c>
      <c r="L23" s="6">
        <v>0</v>
      </c>
      <c r="M23" s="6">
        <v>0</v>
      </c>
      <c r="N23" s="6">
        <v>0</v>
      </c>
      <c r="O23" s="47">
        <f t="shared" si="0"/>
        <v>129</v>
      </c>
      <c r="P23" s="48" t="s">
        <v>711</v>
      </c>
      <c r="R23" s="5" t="s">
        <v>330</v>
      </c>
      <c r="S23" s="5">
        <v>61</v>
      </c>
    </row>
    <row r="24" spans="1:19" ht="12.75">
      <c r="A24" s="6">
        <v>1</v>
      </c>
      <c r="B24" s="6" t="s">
        <v>45</v>
      </c>
      <c r="C24" s="6">
        <v>119</v>
      </c>
      <c r="E24" s="21">
        <v>21</v>
      </c>
      <c r="F24" s="6">
        <v>6</v>
      </c>
      <c r="G24" s="6" t="s">
        <v>60</v>
      </c>
      <c r="H24" s="6">
        <v>1</v>
      </c>
      <c r="I24" s="6">
        <v>115</v>
      </c>
      <c r="J24" s="6">
        <v>2</v>
      </c>
      <c r="K24" s="6">
        <v>1</v>
      </c>
      <c r="L24" s="6">
        <v>0</v>
      </c>
      <c r="M24" s="6">
        <v>0</v>
      </c>
      <c r="N24" s="6">
        <v>0</v>
      </c>
      <c r="O24" s="47">
        <f t="shared" si="0"/>
        <v>128</v>
      </c>
      <c r="P24" s="48" t="s">
        <v>712</v>
      </c>
      <c r="R24" s="5" t="s">
        <v>331</v>
      </c>
      <c r="S24" s="5">
        <v>9</v>
      </c>
    </row>
    <row r="25" spans="5:19" ht="12.75">
      <c r="E25" s="21">
        <v>22</v>
      </c>
      <c r="F25" s="6">
        <v>5</v>
      </c>
      <c r="G25" s="6" t="s">
        <v>116</v>
      </c>
      <c r="H25" s="6">
        <v>3</v>
      </c>
      <c r="I25" s="6">
        <v>113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47">
        <f t="shared" si="0"/>
        <v>122</v>
      </c>
      <c r="P25" s="48" t="s">
        <v>132</v>
      </c>
      <c r="R25" s="5" t="s">
        <v>332</v>
      </c>
      <c r="S25" s="5">
        <v>27</v>
      </c>
    </row>
    <row r="26" spans="1:19" ht="12.75">
      <c r="A26" s="5">
        <v>9</v>
      </c>
      <c r="B26" s="5" t="s">
        <v>333</v>
      </c>
      <c r="C26" s="5">
        <v>60</v>
      </c>
      <c r="E26" s="21">
        <v>23</v>
      </c>
      <c r="F26" s="6">
        <v>7</v>
      </c>
      <c r="G26" s="6" t="s">
        <v>56</v>
      </c>
      <c r="H26" s="6">
        <v>0</v>
      </c>
      <c r="I26" s="6">
        <v>119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7">
        <f t="shared" si="0"/>
        <v>119</v>
      </c>
      <c r="P26" s="48" t="s">
        <v>713</v>
      </c>
      <c r="R26" s="5" t="s">
        <v>334</v>
      </c>
      <c r="S26" s="5">
        <v>0</v>
      </c>
    </row>
    <row r="27" spans="1:19" ht="12.75">
      <c r="A27" s="6">
        <v>8</v>
      </c>
      <c r="B27" s="6" t="s">
        <v>64</v>
      </c>
      <c r="C27" s="6">
        <v>59</v>
      </c>
      <c r="E27" s="21">
        <v>24</v>
      </c>
      <c r="F27" s="6">
        <v>9</v>
      </c>
      <c r="G27" s="6" t="s">
        <v>98</v>
      </c>
      <c r="H27" s="6">
        <v>12</v>
      </c>
      <c r="I27" s="6">
        <v>106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47">
        <f t="shared" si="0"/>
        <v>113</v>
      </c>
      <c r="P27" s="48" t="s">
        <v>145</v>
      </c>
      <c r="R27" s="5" t="s">
        <v>335</v>
      </c>
      <c r="S27" s="5">
        <v>0</v>
      </c>
    </row>
    <row r="28" spans="5:19" ht="12.75">
      <c r="E28" s="22">
        <v>25</v>
      </c>
      <c r="F28" s="5">
        <v>5</v>
      </c>
      <c r="G28" s="5" t="s">
        <v>336</v>
      </c>
      <c r="H28" s="6">
        <v>36</v>
      </c>
      <c r="I28" s="6">
        <v>71</v>
      </c>
      <c r="J28" s="6">
        <v>11</v>
      </c>
      <c r="K28" s="6">
        <v>1</v>
      </c>
      <c r="L28" s="6">
        <v>0</v>
      </c>
      <c r="M28" s="6">
        <v>0</v>
      </c>
      <c r="N28" s="6">
        <v>0</v>
      </c>
      <c r="O28" s="47">
        <f t="shared" si="0"/>
        <v>111</v>
      </c>
      <c r="P28" s="48" t="s">
        <v>714</v>
      </c>
      <c r="R28" s="5" t="s">
        <v>337</v>
      </c>
      <c r="S28" s="5">
        <v>18</v>
      </c>
    </row>
    <row r="29" spans="1:19" ht="12.75">
      <c r="A29" s="6">
        <v>5</v>
      </c>
      <c r="B29" s="6" t="s">
        <v>154</v>
      </c>
      <c r="C29" s="6">
        <v>119</v>
      </c>
      <c r="E29" s="21">
        <v>26</v>
      </c>
      <c r="F29" s="6">
        <v>8</v>
      </c>
      <c r="G29" s="6" t="s">
        <v>80</v>
      </c>
      <c r="H29" s="6">
        <v>12</v>
      </c>
      <c r="I29" s="6">
        <v>107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47">
        <f t="shared" si="0"/>
        <v>107</v>
      </c>
      <c r="P29" s="48" t="s">
        <v>715</v>
      </c>
      <c r="R29" s="5" t="s">
        <v>338</v>
      </c>
      <c r="S29" s="5">
        <v>111</v>
      </c>
    </row>
    <row r="30" spans="5:19" ht="12.75">
      <c r="E30" s="21">
        <v>27</v>
      </c>
      <c r="F30" s="6">
        <v>7</v>
      </c>
      <c r="G30" s="6" t="s">
        <v>188</v>
      </c>
      <c r="H30" s="6">
        <v>13</v>
      </c>
      <c r="I30" s="6">
        <v>106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7">
        <f t="shared" si="0"/>
        <v>106</v>
      </c>
      <c r="P30" s="48" t="s">
        <v>151</v>
      </c>
      <c r="R30" s="5" t="s">
        <v>339</v>
      </c>
      <c r="S30" s="5">
        <v>1</v>
      </c>
    </row>
    <row r="31" spans="1:19" ht="12.75">
      <c r="A31" s="6">
        <v>4</v>
      </c>
      <c r="B31" s="6" t="s">
        <v>41</v>
      </c>
      <c r="C31" s="6">
        <v>116</v>
      </c>
      <c r="E31" s="21">
        <v>28</v>
      </c>
      <c r="F31" s="6">
        <v>10</v>
      </c>
      <c r="G31" s="6" t="s">
        <v>213</v>
      </c>
      <c r="H31" s="6">
        <v>19</v>
      </c>
      <c r="I31" s="6">
        <v>100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47">
        <f t="shared" si="0"/>
        <v>100</v>
      </c>
      <c r="P31" s="48" t="s">
        <v>716</v>
      </c>
      <c r="R31" s="5" t="s">
        <v>340</v>
      </c>
      <c r="S31" s="5">
        <v>20</v>
      </c>
    </row>
    <row r="32" spans="1:19" ht="12.75">
      <c r="A32" s="5">
        <v>13</v>
      </c>
      <c r="B32" s="5" t="s">
        <v>341</v>
      </c>
      <c r="C32" s="5">
        <v>3</v>
      </c>
      <c r="E32" s="21">
        <v>29</v>
      </c>
      <c r="F32" s="6">
        <v>8</v>
      </c>
      <c r="G32" s="6" t="s">
        <v>214</v>
      </c>
      <c r="H32" s="6">
        <v>20</v>
      </c>
      <c r="I32" s="6">
        <v>99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7">
        <f t="shared" si="0"/>
        <v>99</v>
      </c>
      <c r="P32" s="48" t="s">
        <v>717</v>
      </c>
      <c r="R32" s="5" t="s">
        <v>342</v>
      </c>
      <c r="S32" s="5">
        <v>38</v>
      </c>
    </row>
    <row r="33" spans="5:19" ht="12.75">
      <c r="E33" s="21">
        <v>30</v>
      </c>
      <c r="F33" s="6">
        <v>7</v>
      </c>
      <c r="G33" s="6" t="s">
        <v>115</v>
      </c>
      <c r="H33" s="6">
        <v>27</v>
      </c>
      <c r="I33" s="6">
        <v>92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47">
        <f t="shared" si="0"/>
        <v>92</v>
      </c>
      <c r="P33" s="48" t="s">
        <v>65</v>
      </c>
      <c r="R33" s="5" t="s">
        <v>343</v>
      </c>
      <c r="S33" s="5">
        <v>13</v>
      </c>
    </row>
    <row r="34" spans="1:19" ht="12.75">
      <c r="A34" s="6">
        <v>6</v>
      </c>
      <c r="B34" s="6" t="s">
        <v>67</v>
      </c>
      <c r="C34" s="6">
        <v>116</v>
      </c>
      <c r="E34" s="21">
        <v>31</v>
      </c>
      <c r="F34" s="6">
        <v>8</v>
      </c>
      <c r="G34" s="6" t="s">
        <v>64</v>
      </c>
      <c r="H34" s="5">
        <v>60</v>
      </c>
      <c r="I34" s="5">
        <v>58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39">
        <f t="shared" si="0"/>
        <v>65</v>
      </c>
      <c r="P34" s="40" t="s">
        <v>91</v>
      </c>
      <c r="R34" s="5" t="s">
        <v>344</v>
      </c>
      <c r="S34" s="5">
        <v>0</v>
      </c>
    </row>
    <row r="35" spans="1:19" ht="12.75">
      <c r="A35" s="5">
        <v>11</v>
      </c>
      <c r="B35" s="5" t="s">
        <v>251</v>
      </c>
      <c r="C35" s="5">
        <v>3</v>
      </c>
      <c r="E35" s="22">
        <v>32</v>
      </c>
      <c r="F35" s="5">
        <v>11</v>
      </c>
      <c r="G35" s="5" t="s">
        <v>345</v>
      </c>
      <c r="H35" s="6">
        <v>58</v>
      </c>
      <c r="I35" s="6">
        <v>61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47">
        <f t="shared" si="0"/>
        <v>61</v>
      </c>
      <c r="P35" s="48" t="s">
        <v>96</v>
      </c>
      <c r="R35" s="6" t="s">
        <v>346</v>
      </c>
      <c r="S35" s="6">
        <v>0</v>
      </c>
    </row>
    <row r="36" spans="5:19" ht="12.75">
      <c r="E36" s="22">
        <v>33</v>
      </c>
      <c r="F36" s="5">
        <v>9</v>
      </c>
      <c r="G36" s="5" t="s">
        <v>333</v>
      </c>
      <c r="H36" s="6">
        <v>59</v>
      </c>
      <c r="I36" s="6">
        <v>60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7">
        <f aca="true" t="shared" si="1" ref="O36:O67">+I36+J36*3+K36*7+L36*15+M36*31+N36*63</f>
        <v>60</v>
      </c>
      <c r="P36" s="48" t="s">
        <v>718</v>
      </c>
      <c r="R36" s="6" t="s">
        <v>347</v>
      </c>
      <c r="S36" s="6">
        <v>86</v>
      </c>
    </row>
    <row r="37" spans="1:19" ht="12.75">
      <c r="A37" s="6">
        <v>3</v>
      </c>
      <c r="B37" s="6" t="s">
        <v>76</v>
      </c>
      <c r="C37" s="6">
        <v>119</v>
      </c>
      <c r="E37" s="21">
        <v>33</v>
      </c>
      <c r="F37" s="6">
        <v>6</v>
      </c>
      <c r="G37" s="6" t="s">
        <v>32</v>
      </c>
      <c r="H37" s="5">
        <v>61</v>
      </c>
      <c r="I37" s="5">
        <v>57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39">
        <f t="shared" si="1"/>
        <v>60</v>
      </c>
      <c r="P37" s="40" t="s">
        <v>718</v>
      </c>
      <c r="R37" s="6" t="s">
        <v>348</v>
      </c>
      <c r="S37" s="6">
        <v>10</v>
      </c>
    </row>
    <row r="38" spans="5:19" ht="12.75">
      <c r="E38" s="21">
        <v>35</v>
      </c>
      <c r="F38" s="6">
        <v>12</v>
      </c>
      <c r="G38" s="6" t="s">
        <v>349</v>
      </c>
      <c r="H38" s="5">
        <v>83</v>
      </c>
      <c r="I38" s="5">
        <v>26</v>
      </c>
      <c r="J38" s="5">
        <v>10</v>
      </c>
      <c r="K38" s="5">
        <v>0</v>
      </c>
      <c r="L38" s="5">
        <v>0</v>
      </c>
      <c r="M38" s="5">
        <v>0</v>
      </c>
      <c r="N38" s="5">
        <v>0</v>
      </c>
      <c r="O38" s="39">
        <f t="shared" si="1"/>
        <v>56</v>
      </c>
      <c r="P38" s="40" t="s">
        <v>104</v>
      </c>
      <c r="R38" s="6" t="s">
        <v>350</v>
      </c>
      <c r="S38" s="6">
        <v>0</v>
      </c>
    </row>
    <row r="39" spans="1:19" ht="12.75">
      <c r="A39" s="6">
        <v>10</v>
      </c>
      <c r="B39" s="6" t="s">
        <v>213</v>
      </c>
      <c r="C39" s="6">
        <v>100</v>
      </c>
      <c r="E39" s="22">
        <v>36</v>
      </c>
      <c r="F39" s="5">
        <v>7</v>
      </c>
      <c r="G39" s="5" t="s">
        <v>161</v>
      </c>
      <c r="H39" s="5">
        <v>100</v>
      </c>
      <c r="I39" s="5">
        <v>15</v>
      </c>
      <c r="J39" s="5">
        <v>1</v>
      </c>
      <c r="K39" s="5">
        <v>2</v>
      </c>
      <c r="L39" s="5">
        <v>1</v>
      </c>
      <c r="M39" s="5">
        <v>0</v>
      </c>
      <c r="N39" s="5">
        <v>0</v>
      </c>
      <c r="O39" s="39">
        <f t="shared" si="1"/>
        <v>47</v>
      </c>
      <c r="P39" s="40" t="s">
        <v>162</v>
      </c>
      <c r="R39" s="6" t="s">
        <v>351</v>
      </c>
      <c r="S39" s="6">
        <v>6</v>
      </c>
    </row>
    <row r="40" spans="1:19" ht="12.75">
      <c r="A40" s="5">
        <v>7</v>
      </c>
      <c r="B40" s="5" t="s">
        <v>161</v>
      </c>
      <c r="C40" s="5">
        <v>19</v>
      </c>
      <c r="E40" s="22">
        <v>37</v>
      </c>
      <c r="F40" s="5">
        <v>14</v>
      </c>
      <c r="G40" s="5" t="s">
        <v>352</v>
      </c>
      <c r="H40" s="5">
        <v>103</v>
      </c>
      <c r="I40" s="5">
        <v>5</v>
      </c>
      <c r="J40" s="5">
        <v>11</v>
      </c>
      <c r="K40" s="5">
        <v>0</v>
      </c>
      <c r="L40" s="5">
        <v>0</v>
      </c>
      <c r="M40" s="5">
        <v>0</v>
      </c>
      <c r="N40" s="5">
        <v>0</v>
      </c>
      <c r="O40" s="39">
        <f t="shared" si="1"/>
        <v>38</v>
      </c>
      <c r="P40" s="40" t="s">
        <v>285</v>
      </c>
      <c r="R40" s="6" t="s">
        <v>353</v>
      </c>
      <c r="S40" s="6">
        <v>10</v>
      </c>
    </row>
    <row r="41" spans="5:19" ht="12.75">
      <c r="E41" s="22">
        <v>38</v>
      </c>
      <c r="F41" s="5">
        <v>10</v>
      </c>
      <c r="G41" s="5" t="s">
        <v>131</v>
      </c>
      <c r="H41" s="5">
        <v>92</v>
      </c>
      <c r="I41" s="5">
        <v>27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9">
        <f t="shared" si="1"/>
        <v>27</v>
      </c>
      <c r="P41" s="40" t="s">
        <v>165</v>
      </c>
      <c r="R41" s="6" t="s">
        <v>354</v>
      </c>
      <c r="S41" s="6">
        <v>12</v>
      </c>
    </row>
    <row r="42" spans="1:19" ht="12.75">
      <c r="A42" s="6">
        <v>2</v>
      </c>
      <c r="B42" s="6" t="s">
        <v>49</v>
      </c>
      <c r="C42" s="6">
        <v>119</v>
      </c>
      <c r="E42" s="22">
        <v>39</v>
      </c>
      <c r="F42" s="5">
        <v>9</v>
      </c>
      <c r="G42" s="5" t="s">
        <v>215</v>
      </c>
      <c r="H42" s="5">
        <v>99</v>
      </c>
      <c r="I42" s="5">
        <v>20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9">
        <f t="shared" si="1"/>
        <v>20</v>
      </c>
      <c r="P42" s="40" t="s">
        <v>719</v>
      </c>
      <c r="R42" s="6" t="s">
        <v>355</v>
      </c>
      <c r="S42" s="6">
        <v>0</v>
      </c>
    </row>
    <row r="43" spans="5:19" ht="12.75">
      <c r="E43" s="22">
        <v>39</v>
      </c>
      <c r="F43" s="5">
        <v>11</v>
      </c>
      <c r="G43" s="5" t="s">
        <v>356</v>
      </c>
      <c r="H43" s="5">
        <v>101</v>
      </c>
      <c r="I43" s="5">
        <v>17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39">
        <f t="shared" si="1"/>
        <v>20</v>
      </c>
      <c r="P43" s="40" t="s">
        <v>719</v>
      </c>
      <c r="R43" s="6" t="s">
        <v>357</v>
      </c>
      <c r="S43" s="6">
        <v>0</v>
      </c>
    </row>
    <row r="44" spans="1:19" ht="12.75">
      <c r="A44" s="6">
        <v>1</v>
      </c>
      <c r="B44" s="6" t="s">
        <v>29</v>
      </c>
      <c r="C44" s="6">
        <v>119</v>
      </c>
      <c r="E44" s="22">
        <v>41</v>
      </c>
      <c r="F44" s="5">
        <v>8</v>
      </c>
      <c r="G44" s="5" t="s">
        <v>184</v>
      </c>
      <c r="H44" s="5">
        <v>107</v>
      </c>
      <c r="I44" s="5">
        <v>11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39">
        <f t="shared" si="1"/>
        <v>18</v>
      </c>
      <c r="P44" s="40" t="s">
        <v>156</v>
      </c>
      <c r="R44" s="6" t="s">
        <v>358</v>
      </c>
      <c r="S44" s="6">
        <v>6</v>
      </c>
    </row>
    <row r="45" spans="5:19" ht="12.75">
      <c r="E45" s="22">
        <v>42</v>
      </c>
      <c r="F45" s="5">
        <v>10</v>
      </c>
      <c r="G45" s="5" t="s">
        <v>194</v>
      </c>
      <c r="H45" s="5">
        <v>106</v>
      </c>
      <c r="I45" s="5">
        <v>13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9">
        <f t="shared" si="1"/>
        <v>13</v>
      </c>
      <c r="P45" s="40" t="s">
        <v>159</v>
      </c>
      <c r="R45" s="6" t="s">
        <v>359</v>
      </c>
      <c r="S45" s="6">
        <v>2</v>
      </c>
    </row>
    <row r="46" spans="1:19" ht="12.75">
      <c r="A46" s="6">
        <v>8</v>
      </c>
      <c r="B46" s="6" t="s">
        <v>214</v>
      </c>
      <c r="C46" s="6">
        <v>99</v>
      </c>
      <c r="E46" s="22">
        <v>43</v>
      </c>
      <c r="F46" s="5">
        <v>9</v>
      </c>
      <c r="G46" s="5" t="s">
        <v>102</v>
      </c>
      <c r="H46" s="5">
        <v>107</v>
      </c>
      <c r="I46" s="5">
        <v>12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9">
        <f t="shared" si="1"/>
        <v>12</v>
      </c>
      <c r="P46" s="40" t="s">
        <v>181</v>
      </c>
      <c r="R46" s="6" t="s">
        <v>360</v>
      </c>
      <c r="S46" s="6">
        <v>0</v>
      </c>
    </row>
    <row r="47" spans="1:19" ht="12.75">
      <c r="A47" s="5">
        <v>9</v>
      </c>
      <c r="B47" s="5" t="s">
        <v>215</v>
      </c>
      <c r="C47" s="5">
        <v>20</v>
      </c>
      <c r="E47" s="22">
        <v>44</v>
      </c>
      <c r="F47" s="5">
        <v>11</v>
      </c>
      <c r="G47" s="5" t="s">
        <v>251</v>
      </c>
      <c r="H47" s="5">
        <v>116</v>
      </c>
      <c r="I47" s="5">
        <v>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39">
        <f t="shared" si="1"/>
        <v>9</v>
      </c>
      <c r="P47" s="40" t="s">
        <v>185</v>
      </c>
      <c r="R47" s="6" t="s">
        <v>361</v>
      </c>
      <c r="S47" s="6">
        <v>6</v>
      </c>
    </row>
    <row r="48" spans="5:19" ht="12.75">
      <c r="E48" s="22">
        <v>44</v>
      </c>
      <c r="F48" s="5">
        <v>14</v>
      </c>
      <c r="G48" s="5" t="s">
        <v>362</v>
      </c>
      <c r="H48" s="5">
        <v>116</v>
      </c>
      <c r="I48" s="5">
        <v>0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39">
        <f t="shared" si="1"/>
        <v>9</v>
      </c>
      <c r="P48" s="40" t="s">
        <v>185</v>
      </c>
      <c r="R48" s="6" t="s">
        <v>363</v>
      </c>
      <c r="S48" s="6">
        <v>20</v>
      </c>
    </row>
    <row r="49" spans="1:19" ht="12.75">
      <c r="A49" s="6">
        <v>5</v>
      </c>
      <c r="B49" s="6" t="s">
        <v>116</v>
      </c>
      <c r="C49" s="6">
        <v>116</v>
      </c>
      <c r="E49" s="22">
        <v>46</v>
      </c>
      <c r="F49" s="5">
        <v>13</v>
      </c>
      <c r="G49" s="5" t="s">
        <v>341</v>
      </c>
      <c r="H49" s="5">
        <v>116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39">
        <f t="shared" si="1"/>
        <v>7</v>
      </c>
      <c r="P49" s="40" t="s">
        <v>166</v>
      </c>
      <c r="R49" s="6" t="s">
        <v>364</v>
      </c>
      <c r="S49" s="6">
        <v>206</v>
      </c>
    </row>
    <row r="50" spans="1:19" ht="12.75">
      <c r="A50" s="5">
        <v>12</v>
      </c>
      <c r="B50" s="5" t="s">
        <v>365</v>
      </c>
      <c r="C50" s="5">
        <v>3</v>
      </c>
      <c r="E50" s="22">
        <v>47</v>
      </c>
      <c r="F50" s="5">
        <v>13</v>
      </c>
      <c r="G50" s="5" t="s">
        <v>198</v>
      </c>
      <c r="H50" s="5">
        <v>116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39">
        <f t="shared" si="1"/>
        <v>5</v>
      </c>
      <c r="P50" s="40" t="s">
        <v>296</v>
      </c>
      <c r="R50" s="6" t="s">
        <v>366</v>
      </c>
      <c r="S50" s="6">
        <v>0</v>
      </c>
    </row>
    <row r="51" spans="5:19" ht="12.75">
      <c r="E51" s="22">
        <v>48</v>
      </c>
      <c r="F51" s="5">
        <v>12</v>
      </c>
      <c r="G51" s="5" t="s">
        <v>365</v>
      </c>
      <c r="H51" s="5">
        <v>116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39">
        <f t="shared" si="1"/>
        <v>3</v>
      </c>
      <c r="P51" s="40" t="s">
        <v>182</v>
      </c>
      <c r="R51" s="7" t="s">
        <v>367</v>
      </c>
      <c r="S51" s="7">
        <v>0</v>
      </c>
    </row>
    <row r="52" spans="1:19" ht="12.75">
      <c r="A52" s="6">
        <v>4</v>
      </c>
      <c r="B52" s="6" t="s">
        <v>106</v>
      </c>
      <c r="C52" s="6">
        <v>118</v>
      </c>
      <c r="E52" s="22">
        <v>49</v>
      </c>
      <c r="F52" s="5">
        <v>11</v>
      </c>
      <c r="G52" s="5" t="s">
        <v>284</v>
      </c>
      <c r="H52" s="5">
        <v>118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39">
        <f t="shared" si="1"/>
        <v>1</v>
      </c>
      <c r="P52" s="40" t="s">
        <v>720</v>
      </c>
      <c r="R52" s="7" t="s">
        <v>368</v>
      </c>
      <c r="S52" s="7">
        <v>176</v>
      </c>
    </row>
    <row r="53" spans="1:19" ht="12.75">
      <c r="A53" s="5">
        <v>13</v>
      </c>
      <c r="B53" s="5" t="s">
        <v>369</v>
      </c>
      <c r="C53" s="5">
        <v>1</v>
      </c>
      <c r="E53" s="22">
        <v>49</v>
      </c>
      <c r="F53" s="5">
        <v>13</v>
      </c>
      <c r="G53" s="5" t="s">
        <v>369</v>
      </c>
      <c r="H53" s="5">
        <v>118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39">
        <f t="shared" si="1"/>
        <v>1</v>
      </c>
      <c r="P53" s="40" t="s">
        <v>720</v>
      </c>
      <c r="R53" s="7" t="s">
        <v>370</v>
      </c>
      <c r="S53" s="7">
        <v>0</v>
      </c>
    </row>
    <row r="54" spans="5:19" ht="12.75">
      <c r="E54" s="22">
        <v>49</v>
      </c>
      <c r="F54" s="5">
        <v>13</v>
      </c>
      <c r="G54" s="5" t="s">
        <v>371</v>
      </c>
      <c r="H54" s="5">
        <v>118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9">
        <f t="shared" si="1"/>
        <v>1</v>
      </c>
      <c r="P54" s="40" t="s">
        <v>720</v>
      </c>
      <c r="R54" s="7" t="s">
        <v>372</v>
      </c>
      <c r="S54" s="7">
        <v>20</v>
      </c>
    </row>
    <row r="55" spans="1:19" ht="12.75">
      <c r="A55" s="5">
        <v>11</v>
      </c>
      <c r="B55" s="5" t="s">
        <v>345</v>
      </c>
      <c r="C55" s="5">
        <v>61</v>
      </c>
      <c r="E55" s="22">
        <v>52</v>
      </c>
      <c r="F55" s="5">
        <v>10</v>
      </c>
      <c r="G55" s="5" t="s">
        <v>373</v>
      </c>
      <c r="H55" s="5">
        <v>119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39">
        <f t="shared" si="1"/>
        <v>0</v>
      </c>
      <c r="P55" s="40" t="s">
        <v>721</v>
      </c>
      <c r="R55" s="7" t="s">
        <v>374</v>
      </c>
      <c r="S55" s="7">
        <v>0</v>
      </c>
    </row>
    <row r="56" spans="1:19" ht="12.75">
      <c r="A56" s="6">
        <v>6</v>
      </c>
      <c r="B56" s="6" t="s">
        <v>32</v>
      </c>
      <c r="C56" s="6">
        <v>58</v>
      </c>
      <c r="E56" s="22">
        <v>52</v>
      </c>
      <c r="F56" s="5">
        <v>12</v>
      </c>
      <c r="G56" s="5" t="s">
        <v>375</v>
      </c>
      <c r="H56" s="5">
        <v>119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9">
        <f t="shared" si="1"/>
        <v>0</v>
      </c>
      <c r="P56" s="40" t="s">
        <v>721</v>
      </c>
      <c r="R56" s="7" t="s">
        <v>376</v>
      </c>
      <c r="S56" s="7">
        <v>0</v>
      </c>
    </row>
    <row r="57" spans="5:19" ht="12.75">
      <c r="E57" s="22">
        <v>52</v>
      </c>
      <c r="F57" s="5">
        <v>12</v>
      </c>
      <c r="G57" s="5" t="s">
        <v>377</v>
      </c>
      <c r="H57" s="5">
        <v>119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9">
        <f t="shared" si="1"/>
        <v>0</v>
      </c>
      <c r="P57" s="40" t="s">
        <v>721</v>
      </c>
      <c r="R57" s="7" t="s">
        <v>378</v>
      </c>
      <c r="S57" s="7">
        <v>0</v>
      </c>
    </row>
    <row r="58" spans="1:19" ht="12.75">
      <c r="A58" s="6">
        <v>3</v>
      </c>
      <c r="B58" s="6" t="s">
        <v>88</v>
      </c>
      <c r="C58" s="6">
        <v>116</v>
      </c>
      <c r="E58" s="22">
        <v>52</v>
      </c>
      <c r="F58" s="5">
        <v>14</v>
      </c>
      <c r="G58" s="5" t="s">
        <v>180</v>
      </c>
      <c r="H58" s="5">
        <v>119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9">
        <f t="shared" si="1"/>
        <v>0</v>
      </c>
      <c r="P58" s="40" t="s">
        <v>721</v>
      </c>
      <c r="R58" s="7" t="s">
        <v>379</v>
      </c>
      <c r="S58" s="7">
        <v>4</v>
      </c>
    </row>
    <row r="59" spans="1:19" ht="12.75">
      <c r="A59" s="5">
        <v>14</v>
      </c>
      <c r="B59" s="5" t="s">
        <v>362</v>
      </c>
      <c r="C59" s="5">
        <v>3</v>
      </c>
      <c r="E59" s="22">
        <v>52</v>
      </c>
      <c r="F59" s="5">
        <v>14</v>
      </c>
      <c r="G59" s="5" t="s">
        <v>380</v>
      </c>
      <c r="H59" s="5">
        <v>119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9">
        <f t="shared" si="1"/>
        <v>0</v>
      </c>
      <c r="P59" s="40" t="s">
        <v>721</v>
      </c>
      <c r="R59" s="8" t="s">
        <v>381</v>
      </c>
      <c r="S59" s="8">
        <v>104</v>
      </c>
    </row>
    <row r="60" spans="5:19" ht="12.75">
      <c r="E60" s="22">
        <v>52</v>
      </c>
      <c r="F60" s="5">
        <v>15</v>
      </c>
      <c r="G60" s="5" t="s">
        <v>382</v>
      </c>
      <c r="H60" s="5">
        <v>119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9">
        <f t="shared" si="1"/>
        <v>0</v>
      </c>
      <c r="P60" s="40" t="s">
        <v>721</v>
      </c>
      <c r="R60" s="8" t="s">
        <v>383</v>
      </c>
      <c r="S60" s="8">
        <v>16</v>
      </c>
    </row>
    <row r="61" spans="1:19" ht="12.75">
      <c r="A61" s="6">
        <v>7</v>
      </c>
      <c r="B61" s="6" t="s">
        <v>115</v>
      </c>
      <c r="C61" s="6">
        <v>92</v>
      </c>
      <c r="E61" s="22">
        <v>52</v>
      </c>
      <c r="F61" s="5">
        <v>15</v>
      </c>
      <c r="G61" s="5" t="s">
        <v>384</v>
      </c>
      <c r="H61" s="5">
        <v>119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9">
        <f t="shared" si="1"/>
        <v>0</v>
      </c>
      <c r="P61" s="40" t="s">
        <v>721</v>
      </c>
      <c r="R61" s="8" t="s">
        <v>385</v>
      </c>
      <c r="S61" s="8">
        <v>792</v>
      </c>
    </row>
    <row r="62" spans="1:19" ht="12.75">
      <c r="A62" s="5">
        <v>10</v>
      </c>
      <c r="B62" s="5" t="s">
        <v>131</v>
      </c>
      <c r="C62" s="5">
        <v>27</v>
      </c>
      <c r="E62" s="22">
        <v>52</v>
      </c>
      <c r="F62" s="5">
        <v>15</v>
      </c>
      <c r="G62" s="5" t="s">
        <v>386</v>
      </c>
      <c r="H62" s="5">
        <v>119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9">
        <f t="shared" si="1"/>
        <v>0</v>
      </c>
      <c r="P62" s="40" t="s">
        <v>721</v>
      </c>
      <c r="R62" s="8" t="s">
        <v>387</v>
      </c>
      <c r="S62" s="8">
        <v>80</v>
      </c>
    </row>
    <row r="63" spans="5:19" ht="12.75">
      <c r="E63" s="22">
        <v>52</v>
      </c>
      <c r="F63" s="5">
        <v>15</v>
      </c>
      <c r="G63" s="5" t="s">
        <v>388</v>
      </c>
      <c r="H63" s="5">
        <v>119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9">
        <f t="shared" si="1"/>
        <v>0</v>
      </c>
      <c r="P63" s="40" t="s">
        <v>721</v>
      </c>
      <c r="R63" s="9" t="s">
        <v>389</v>
      </c>
      <c r="S63" s="9">
        <v>392</v>
      </c>
    </row>
    <row r="64" spans="1:19" ht="12.75">
      <c r="A64" s="6">
        <v>2</v>
      </c>
      <c r="B64" s="6" t="s">
        <v>25</v>
      </c>
      <c r="C64" s="6">
        <v>119</v>
      </c>
      <c r="E64" s="22">
        <v>52</v>
      </c>
      <c r="F64" s="24">
        <v>16</v>
      </c>
      <c r="G64" s="24" t="s">
        <v>224</v>
      </c>
      <c r="H64" s="24">
        <v>119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39">
        <f t="shared" si="1"/>
        <v>0</v>
      </c>
      <c r="P64" s="40" t="s">
        <v>721</v>
      </c>
      <c r="R64" s="9" t="s">
        <v>390</v>
      </c>
      <c r="S64" s="9">
        <v>16</v>
      </c>
    </row>
    <row r="65" spans="5:19" ht="12.75">
      <c r="E65" s="22">
        <v>52</v>
      </c>
      <c r="F65" s="5">
        <v>16</v>
      </c>
      <c r="G65" s="5" t="s">
        <v>391</v>
      </c>
      <c r="H65" s="5">
        <v>119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9">
        <f t="shared" si="1"/>
        <v>0</v>
      </c>
      <c r="P65" s="40" t="s">
        <v>721</v>
      </c>
      <c r="R65" s="12" t="s">
        <v>392</v>
      </c>
      <c r="S65" s="12">
        <v>1504</v>
      </c>
    </row>
    <row r="66" spans="1:16" ht="12.75">
      <c r="A66" s="6">
        <v>1</v>
      </c>
      <c r="B66" s="6" t="s">
        <v>53</v>
      </c>
      <c r="C66" s="6">
        <v>119</v>
      </c>
      <c r="E66" s="22">
        <v>52</v>
      </c>
      <c r="F66" s="5">
        <v>16</v>
      </c>
      <c r="G66" s="5" t="s">
        <v>393</v>
      </c>
      <c r="H66" s="5">
        <v>119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9">
        <f t="shared" si="1"/>
        <v>0</v>
      </c>
      <c r="P66" s="40" t="s">
        <v>721</v>
      </c>
    </row>
    <row r="67" spans="5:19" ht="12.75">
      <c r="E67" s="22">
        <v>52</v>
      </c>
      <c r="F67" s="5">
        <v>16</v>
      </c>
      <c r="G67" s="5" t="s">
        <v>394</v>
      </c>
      <c r="H67" s="5">
        <v>119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9">
        <f t="shared" si="1"/>
        <v>0</v>
      </c>
      <c r="P67" s="40" t="s">
        <v>721</v>
      </c>
      <c r="R67" t="s">
        <v>305</v>
      </c>
      <c r="S67">
        <f>SUM(S3:S65)</f>
        <v>3931</v>
      </c>
    </row>
    <row r="68" spans="1:19" ht="12.75">
      <c r="A68" s="6">
        <v>9</v>
      </c>
      <c r="B68" s="6" t="s">
        <v>98</v>
      </c>
      <c r="C68" s="6">
        <v>107</v>
      </c>
      <c r="R68" t="s">
        <v>306</v>
      </c>
      <c r="S68">
        <v>22848</v>
      </c>
    </row>
    <row r="69" spans="1:19" ht="12.75">
      <c r="A69" s="5">
        <v>8</v>
      </c>
      <c r="B69" s="5" t="s">
        <v>184</v>
      </c>
      <c r="C69" s="5">
        <v>12</v>
      </c>
      <c r="R69" t="s">
        <v>307</v>
      </c>
      <c r="S69" s="23">
        <f>+S67/S68</f>
        <v>0.1720500700280112</v>
      </c>
    </row>
    <row r="71" spans="1:3" ht="12.75">
      <c r="A71" s="5">
        <v>5</v>
      </c>
      <c r="B71" s="5" t="s">
        <v>336</v>
      </c>
      <c r="C71" s="5">
        <v>83</v>
      </c>
    </row>
    <row r="72" spans="1:3" ht="12.75">
      <c r="A72" s="6">
        <v>12</v>
      </c>
      <c r="B72" s="6" t="s">
        <v>349</v>
      </c>
      <c r="C72" s="6">
        <v>36</v>
      </c>
    </row>
    <row r="74" spans="1:3" ht="12.75">
      <c r="A74" s="6">
        <v>4</v>
      </c>
      <c r="B74" s="6" t="s">
        <v>111</v>
      </c>
      <c r="C74" s="6">
        <v>118</v>
      </c>
    </row>
    <row r="75" spans="1:3" ht="12.75">
      <c r="A75" s="5">
        <v>13</v>
      </c>
      <c r="B75" s="5" t="s">
        <v>371</v>
      </c>
      <c r="C75" s="5">
        <v>1</v>
      </c>
    </row>
    <row r="77" spans="1:3" ht="12.75">
      <c r="A77" s="6">
        <v>6</v>
      </c>
      <c r="B77" s="6" t="s">
        <v>94</v>
      </c>
      <c r="C77" s="6">
        <v>101</v>
      </c>
    </row>
    <row r="78" spans="1:3" ht="12.75">
      <c r="A78" s="5">
        <v>11</v>
      </c>
      <c r="B78" s="5" t="s">
        <v>356</v>
      </c>
      <c r="C78" s="5">
        <v>18</v>
      </c>
    </row>
    <row r="80" spans="1:3" ht="12.75">
      <c r="A80" s="6">
        <v>3</v>
      </c>
      <c r="B80" s="6" t="s">
        <v>208</v>
      </c>
      <c r="C80" s="6">
        <v>103</v>
      </c>
    </row>
    <row r="81" spans="1:3" ht="12.75">
      <c r="A81" s="5">
        <v>14</v>
      </c>
      <c r="B81" s="5" t="s">
        <v>352</v>
      </c>
      <c r="C81" s="5">
        <v>16</v>
      </c>
    </row>
    <row r="83" spans="1:3" ht="12.75">
      <c r="A83" s="6">
        <v>7</v>
      </c>
      <c r="B83" s="6" t="s">
        <v>188</v>
      </c>
      <c r="C83" s="6">
        <v>106</v>
      </c>
    </row>
    <row r="84" spans="1:3" ht="12.75">
      <c r="A84" s="5">
        <v>10</v>
      </c>
      <c r="B84" s="5" t="s">
        <v>194</v>
      </c>
      <c r="C84" s="5">
        <v>13</v>
      </c>
    </row>
    <row r="86" spans="1:3" ht="12.75">
      <c r="A86" s="6">
        <v>2</v>
      </c>
      <c r="B86" s="6" t="s">
        <v>33</v>
      </c>
      <c r="C86" s="6">
        <v>119</v>
      </c>
    </row>
    <row r="88" ht="12.75">
      <c r="A88" s="1" t="s">
        <v>229</v>
      </c>
    </row>
    <row r="90" spans="1:3" ht="12.75">
      <c r="A90" s="7">
        <v>1</v>
      </c>
      <c r="B90" s="7" t="s">
        <v>22</v>
      </c>
      <c r="C90" s="7">
        <v>119</v>
      </c>
    </row>
    <row r="92" spans="1:3" ht="12.75">
      <c r="A92" s="7">
        <v>5</v>
      </c>
      <c r="B92" s="7" t="s">
        <v>81</v>
      </c>
      <c r="C92" s="7">
        <v>75</v>
      </c>
    </row>
    <row r="93" spans="1:3" ht="12.75">
      <c r="A93" s="6">
        <v>4</v>
      </c>
      <c r="B93" s="6" t="s">
        <v>127</v>
      </c>
      <c r="C93" s="6">
        <v>43</v>
      </c>
    </row>
    <row r="94" spans="1:3" ht="12.75">
      <c r="A94" s="5">
        <v>13</v>
      </c>
      <c r="B94" s="5" t="s">
        <v>198</v>
      </c>
      <c r="C94" s="5">
        <v>1</v>
      </c>
    </row>
    <row r="96" spans="1:3" ht="12.75">
      <c r="A96" s="7">
        <v>3</v>
      </c>
      <c r="B96" s="7" t="s">
        <v>37</v>
      </c>
      <c r="C96" s="7">
        <v>116</v>
      </c>
    </row>
    <row r="97" spans="1:3" ht="12.75">
      <c r="A97" s="6">
        <v>6</v>
      </c>
      <c r="B97" s="6" t="s">
        <v>60</v>
      </c>
      <c r="C97" s="6">
        <v>3</v>
      </c>
    </row>
    <row r="99" spans="1:3" ht="12.75">
      <c r="A99" s="7">
        <v>2</v>
      </c>
      <c r="B99" s="7" t="s">
        <v>21</v>
      </c>
      <c r="C99" s="7">
        <v>119</v>
      </c>
    </row>
    <row r="101" spans="1:3" ht="12.75">
      <c r="A101" s="7">
        <v>1</v>
      </c>
      <c r="B101" s="7" t="s">
        <v>45</v>
      </c>
      <c r="C101" s="7">
        <v>118</v>
      </c>
    </row>
    <row r="102" spans="1:3" ht="12.75">
      <c r="A102" s="6">
        <v>8</v>
      </c>
      <c r="B102" s="6" t="s">
        <v>64</v>
      </c>
      <c r="C102" s="6">
        <v>1</v>
      </c>
    </row>
    <row r="104" spans="1:3" ht="12.75">
      <c r="A104" s="7">
        <v>4</v>
      </c>
      <c r="B104" s="7" t="s">
        <v>41</v>
      </c>
      <c r="C104" s="7">
        <v>112</v>
      </c>
    </row>
    <row r="105" spans="1:3" ht="12.75">
      <c r="A105" s="6">
        <v>5</v>
      </c>
      <c r="B105" s="6" t="s">
        <v>154</v>
      </c>
      <c r="C105" s="6">
        <v>5</v>
      </c>
    </row>
    <row r="106" spans="1:3" ht="12.75">
      <c r="A106" s="5">
        <v>13</v>
      </c>
      <c r="B106" s="5" t="s">
        <v>341</v>
      </c>
      <c r="C106" s="5">
        <v>2</v>
      </c>
    </row>
    <row r="108" spans="1:3" ht="12.75">
      <c r="A108" s="7">
        <v>6</v>
      </c>
      <c r="B108" s="7" t="s">
        <v>67</v>
      </c>
      <c r="C108" s="7">
        <v>110</v>
      </c>
    </row>
    <row r="109" spans="1:3" ht="12.75">
      <c r="A109" s="6">
        <v>3</v>
      </c>
      <c r="B109" s="6" t="s">
        <v>76</v>
      </c>
      <c r="C109" s="6">
        <v>6</v>
      </c>
    </row>
    <row r="110" spans="1:3" ht="12.75">
      <c r="A110" s="5">
        <v>11</v>
      </c>
      <c r="B110" s="5" t="s">
        <v>251</v>
      </c>
      <c r="C110" s="5">
        <v>3</v>
      </c>
    </row>
    <row r="112" spans="1:3" ht="12.75">
      <c r="A112" s="7">
        <v>2</v>
      </c>
      <c r="B112" s="7" t="s">
        <v>49</v>
      </c>
      <c r="C112" s="7">
        <v>115</v>
      </c>
    </row>
    <row r="113" spans="1:3" ht="12.75">
      <c r="A113" s="5">
        <v>7</v>
      </c>
      <c r="B113" s="5" t="s">
        <v>161</v>
      </c>
      <c r="C113" s="5">
        <v>4</v>
      </c>
    </row>
    <row r="115" spans="1:3" ht="12.75">
      <c r="A115" s="7">
        <v>1</v>
      </c>
      <c r="B115" s="7" t="s">
        <v>29</v>
      </c>
      <c r="C115" s="7">
        <v>119</v>
      </c>
    </row>
    <row r="117" spans="1:3" ht="12.75">
      <c r="A117" s="7">
        <v>4</v>
      </c>
      <c r="B117" s="7" t="s">
        <v>106</v>
      </c>
      <c r="C117" s="7">
        <v>116</v>
      </c>
    </row>
    <row r="118" spans="1:3" ht="12.75">
      <c r="A118" s="6">
        <v>5</v>
      </c>
      <c r="B118" s="6" t="s">
        <v>116</v>
      </c>
      <c r="C118" s="6">
        <v>3</v>
      </c>
    </row>
    <row r="120" spans="1:3" ht="12.75">
      <c r="A120" s="7">
        <v>3</v>
      </c>
      <c r="B120" s="7" t="s">
        <v>88</v>
      </c>
      <c r="C120" s="7">
        <v>115</v>
      </c>
    </row>
    <row r="121" spans="1:3" ht="12.75">
      <c r="A121" s="5">
        <v>14</v>
      </c>
      <c r="B121" s="5" t="s">
        <v>362</v>
      </c>
      <c r="C121" s="5">
        <v>3</v>
      </c>
    </row>
    <row r="122" spans="1:3" ht="12.75">
      <c r="A122" s="6">
        <v>6</v>
      </c>
      <c r="B122" s="6" t="s">
        <v>32</v>
      </c>
      <c r="C122" s="6">
        <v>1</v>
      </c>
    </row>
    <row r="124" spans="1:3" ht="12.75">
      <c r="A124" s="7">
        <v>2</v>
      </c>
      <c r="B124" s="7" t="s">
        <v>25</v>
      </c>
      <c r="C124" s="7">
        <v>119</v>
      </c>
    </row>
    <row r="126" spans="1:3" ht="12.75">
      <c r="A126" s="7">
        <v>1</v>
      </c>
      <c r="B126" s="7" t="s">
        <v>53</v>
      </c>
      <c r="C126" s="7">
        <v>117</v>
      </c>
    </row>
    <row r="127" spans="1:3" ht="12.75">
      <c r="A127" s="5">
        <v>8</v>
      </c>
      <c r="B127" s="5" t="s">
        <v>184</v>
      </c>
      <c r="C127" s="5">
        <v>1</v>
      </c>
    </row>
    <row r="128" spans="1:3" ht="12.75">
      <c r="A128" s="6">
        <v>9</v>
      </c>
      <c r="B128" s="6" t="s">
        <v>98</v>
      </c>
      <c r="C128" s="6">
        <v>1</v>
      </c>
    </row>
    <row r="130" spans="1:3" ht="12.75">
      <c r="A130" s="7">
        <v>4</v>
      </c>
      <c r="B130" s="7" t="s">
        <v>111</v>
      </c>
      <c r="C130" s="7">
        <v>97</v>
      </c>
    </row>
    <row r="131" spans="1:3" ht="12.75">
      <c r="A131" s="5">
        <v>5</v>
      </c>
      <c r="B131" s="5" t="s">
        <v>336</v>
      </c>
      <c r="C131" s="5">
        <v>12</v>
      </c>
    </row>
    <row r="132" spans="1:3" ht="12.75">
      <c r="A132" s="6">
        <v>12</v>
      </c>
      <c r="B132" s="6" t="s">
        <v>349</v>
      </c>
      <c r="C132" s="6">
        <v>10</v>
      </c>
    </row>
    <row r="134" spans="1:3" ht="12.75">
      <c r="A134" s="6">
        <v>3</v>
      </c>
      <c r="B134" s="6" t="s">
        <v>208</v>
      </c>
      <c r="C134" s="6">
        <v>91</v>
      </c>
    </row>
    <row r="135" spans="1:3" ht="12.75">
      <c r="A135" s="7">
        <v>6</v>
      </c>
      <c r="B135" s="7" t="s">
        <v>94</v>
      </c>
      <c r="C135" s="7">
        <v>16</v>
      </c>
    </row>
    <row r="136" spans="1:3" ht="12.75">
      <c r="A136" s="5">
        <v>14</v>
      </c>
      <c r="B136" s="5" t="s">
        <v>352</v>
      </c>
      <c r="C136" s="5">
        <v>11</v>
      </c>
    </row>
    <row r="137" spans="1:3" ht="12.75">
      <c r="A137" s="5">
        <v>11</v>
      </c>
      <c r="B137" s="5" t="s">
        <v>356</v>
      </c>
      <c r="C137" s="5">
        <v>1</v>
      </c>
    </row>
    <row r="139" spans="1:3" ht="12.75">
      <c r="A139" s="7">
        <v>2</v>
      </c>
      <c r="B139" s="7" t="s">
        <v>33</v>
      </c>
      <c r="C139" s="7">
        <v>119</v>
      </c>
    </row>
    <row r="141" ht="12.75">
      <c r="A141" s="1" t="s">
        <v>395</v>
      </c>
    </row>
    <row r="143" spans="1:3" ht="12.75">
      <c r="A143" s="8">
        <v>1</v>
      </c>
      <c r="B143" s="8" t="s">
        <v>22</v>
      </c>
      <c r="C143" s="8">
        <v>119</v>
      </c>
    </row>
    <row r="145" spans="1:3" ht="12.75">
      <c r="A145" s="8">
        <v>3</v>
      </c>
      <c r="B145" s="8" t="s">
        <v>37</v>
      </c>
      <c r="C145" s="8">
        <v>76</v>
      </c>
    </row>
    <row r="146" spans="1:3" ht="12.75">
      <c r="A146" s="7">
        <v>2</v>
      </c>
      <c r="B146" s="7" t="s">
        <v>21</v>
      </c>
      <c r="C146" s="7">
        <v>42</v>
      </c>
    </row>
    <row r="147" spans="1:3" ht="12.75">
      <c r="A147" s="6">
        <v>6</v>
      </c>
      <c r="B147" s="6" t="s">
        <v>60</v>
      </c>
      <c r="C147" s="6">
        <v>1</v>
      </c>
    </row>
    <row r="149" spans="1:3" ht="12.75">
      <c r="A149" s="8">
        <v>1</v>
      </c>
      <c r="B149" s="8" t="s">
        <v>45</v>
      </c>
      <c r="C149" s="8">
        <v>118</v>
      </c>
    </row>
    <row r="150" spans="1:3" ht="12.75">
      <c r="A150" s="6">
        <v>8</v>
      </c>
      <c r="B150" s="6" t="s">
        <v>64</v>
      </c>
      <c r="C150" s="6">
        <v>1</v>
      </c>
    </row>
    <row r="152" spans="1:3" ht="12.75">
      <c r="A152" s="8">
        <v>2</v>
      </c>
      <c r="B152" s="8" t="s">
        <v>49</v>
      </c>
      <c r="C152" s="8">
        <v>111</v>
      </c>
    </row>
    <row r="153" spans="1:3" ht="12.75">
      <c r="A153" s="7">
        <v>6</v>
      </c>
      <c r="B153" s="7" t="s">
        <v>67</v>
      </c>
      <c r="C153" s="7">
        <v>5</v>
      </c>
    </row>
    <row r="154" spans="1:3" ht="12.75">
      <c r="A154" s="5">
        <v>7</v>
      </c>
      <c r="B154" s="5" t="s">
        <v>161</v>
      </c>
      <c r="C154" s="5">
        <v>3</v>
      </c>
    </row>
    <row r="156" spans="1:3" ht="12.75">
      <c r="A156" s="8">
        <v>1</v>
      </c>
      <c r="B156" s="8" t="s">
        <v>29</v>
      </c>
      <c r="C156" s="8">
        <v>119</v>
      </c>
    </row>
    <row r="158" spans="1:3" ht="12.75">
      <c r="A158" s="8">
        <v>2</v>
      </c>
      <c r="B158" s="8" t="s">
        <v>25</v>
      </c>
      <c r="C158" s="8">
        <v>119</v>
      </c>
    </row>
    <row r="160" spans="1:3" ht="12.75">
      <c r="A160" s="8">
        <v>1</v>
      </c>
      <c r="B160" s="8" t="s">
        <v>53</v>
      </c>
      <c r="C160" s="8">
        <v>116</v>
      </c>
    </row>
    <row r="161" spans="1:3" ht="12.75">
      <c r="A161" s="5">
        <v>5</v>
      </c>
      <c r="B161" s="5" t="s">
        <v>336</v>
      </c>
      <c r="C161" s="5">
        <v>1</v>
      </c>
    </row>
    <row r="162" spans="1:3" ht="12.75">
      <c r="A162" s="5">
        <v>8</v>
      </c>
      <c r="B162" s="5" t="s">
        <v>184</v>
      </c>
      <c r="C162" s="5">
        <v>1</v>
      </c>
    </row>
    <row r="163" spans="1:3" ht="12.75">
      <c r="A163" s="6">
        <v>9</v>
      </c>
      <c r="B163" s="6" t="s">
        <v>98</v>
      </c>
      <c r="C163" s="6">
        <v>1</v>
      </c>
    </row>
    <row r="165" spans="1:3" ht="12.75">
      <c r="A165" s="8">
        <v>2</v>
      </c>
      <c r="B165" s="8" t="s">
        <v>33</v>
      </c>
      <c r="C165" s="8">
        <v>116</v>
      </c>
    </row>
    <row r="166" spans="1:3" ht="12.75">
      <c r="A166" s="6">
        <v>3</v>
      </c>
      <c r="B166" s="6" t="s">
        <v>208</v>
      </c>
      <c r="C166" s="6">
        <v>2</v>
      </c>
    </row>
    <row r="167" spans="1:3" ht="12.75">
      <c r="A167" s="7">
        <v>6</v>
      </c>
      <c r="B167" s="7" t="s">
        <v>94</v>
      </c>
      <c r="C167" s="7">
        <v>1</v>
      </c>
    </row>
    <row r="169" ht="12.75">
      <c r="A169" s="1" t="s">
        <v>230</v>
      </c>
    </row>
    <row r="171" spans="1:3" ht="12.75">
      <c r="A171" s="9">
        <v>1</v>
      </c>
      <c r="B171" s="9" t="s">
        <v>22</v>
      </c>
      <c r="C171" s="9">
        <v>115</v>
      </c>
    </row>
    <row r="172" spans="1:3" ht="12.75">
      <c r="A172" s="8">
        <v>3</v>
      </c>
      <c r="B172" s="8" t="s">
        <v>37</v>
      </c>
      <c r="C172" s="8">
        <v>3</v>
      </c>
    </row>
    <row r="173" spans="1:3" ht="12.75">
      <c r="A173" s="7">
        <v>2</v>
      </c>
      <c r="B173" s="7" t="s">
        <v>21</v>
      </c>
      <c r="C173" s="7">
        <v>1</v>
      </c>
    </row>
    <row r="175" spans="1:3" ht="12.75">
      <c r="A175" s="9">
        <v>1</v>
      </c>
      <c r="B175" s="9" t="s">
        <v>45</v>
      </c>
      <c r="C175" s="9">
        <v>116</v>
      </c>
    </row>
    <row r="176" spans="1:3" ht="12.75">
      <c r="A176" s="8">
        <v>2</v>
      </c>
      <c r="B176" s="8" t="s">
        <v>49</v>
      </c>
      <c r="C176" s="8">
        <v>2</v>
      </c>
    </row>
    <row r="177" spans="1:3" ht="12.75">
      <c r="A177" s="5">
        <v>7</v>
      </c>
      <c r="B177" s="5" t="s">
        <v>161</v>
      </c>
      <c r="C177" s="5">
        <v>1</v>
      </c>
    </row>
    <row r="179" spans="1:3" ht="12.75">
      <c r="A179" s="9">
        <v>1</v>
      </c>
      <c r="B179" s="9" t="s">
        <v>29</v>
      </c>
      <c r="C179" s="9">
        <v>100</v>
      </c>
    </row>
    <row r="180" spans="1:3" ht="12.75">
      <c r="A180" s="8">
        <v>2</v>
      </c>
      <c r="B180" s="8" t="s">
        <v>25</v>
      </c>
      <c r="C180" s="8">
        <v>19</v>
      </c>
    </row>
    <row r="182" spans="1:3" ht="12.75">
      <c r="A182" s="9">
        <v>2</v>
      </c>
      <c r="B182" s="9" t="s">
        <v>33</v>
      </c>
      <c r="C182" s="9">
        <v>107</v>
      </c>
    </row>
    <row r="183" spans="1:3" ht="12.75">
      <c r="A183" s="8">
        <v>1</v>
      </c>
      <c r="B183" s="8" t="s">
        <v>53</v>
      </c>
      <c r="C183" s="8">
        <v>10</v>
      </c>
    </row>
    <row r="184" spans="1:3" ht="12.75">
      <c r="A184" s="6">
        <v>3</v>
      </c>
      <c r="B184" s="6" t="s">
        <v>208</v>
      </c>
      <c r="C184" s="6">
        <v>2</v>
      </c>
    </row>
    <row r="186" ht="12.75">
      <c r="A186" s="1" t="s">
        <v>232</v>
      </c>
    </row>
    <row r="188" spans="1:3" ht="12.75">
      <c r="A188" s="12">
        <v>1</v>
      </c>
      <c r="B188" s="12" t="s">
        <v>22</v>
      </c>
      <c r="C188" s="12">
        <v>109</v>
      </c>
    </row>
    <row r="189" spans="1:3" ht="12.75">
      <c r="A189" s="9">
        <v>1</v>
      </c>
      <c r="B189" s="9" t="s">
        <v>45</v>
      </c>
      <c r="C189" s="9">
        <v>7</v>
      </c>
    </row>
    <row r="190" spans="1:3" ht="12.75">
      <c r="A190" s="8">
        <v>3</v>
      </c>
      <c r="B190" s="8" t="s">
        <v>37</v>
      </c>
      <c r="C190" s="8">
        <v>3</v>
      </c>
    </row>
    <row r="192" spans="1:3" ht="12.75">
      <c r="A192" s="12">
        <v>1</v>
      </c>
      <c r="B192" s="12" t="s">
        <v>29</v>
      </c>
      <c r="C192" s="12">
        <v>100</v>
      </c>
    </row>
    <row r="193" spans="1:3" ht="12.75">
      <c r="A193" s="8">
        <v>2</v>
      </c>
      <c r="B193" s="8" t="s">
        <v>25</v>
      </c>
      <c r="C193" s="8">
        <v>18</v>
      </c>
    </row>
    <row r="194" spans="1:3" ht="12.75">
      <c r="A194" s="9">
        <v>2</v>
      </c>
      <c r="B194" s="9" t="s">
        <v>33</v>
      </c>
      <c r="C194" s="9">
        <v>1</v>
      </c>
    </row>
    <row r="196" ht="12.75">
      <c r="A196" s="1" t="s">
        <v>233</v>
      </c>
    </row>
    <row r="198" spans="1:3" ht="12.75">
      <c r="A198" s="13">
        <v>1</v>
      </c>
      <c r="B198" s="13" t="s">
        <v>22</v>
      </c>
      <c r="C198" s="13">
        <v>53</v>
      </c>
    </row>
    <row r="199" spans="1:3" ht="12.75">
      <c r="A199" s="12">
        <v>1</v>
      </c>
      <c r="B199" s="12" t="s">
        <v>29</v>
      </c>
      <c r="C199" s="12">
        <v>47</v>
      </c>
    </row>
    <row r="200" spans="1:3" ht="12.75">
      <c r="A200" s="8">
        <v>2</v>
      </c>
      <c r="B200" s="8" t="s">
        <v>25</v>
      </c>
      <c r="C200" s="8">
        <v>11</v>
      </c>
    </row>
    <row r="201" spans="1:3" ht="12.75">
      <c r="A201" s="9">
        <v>1</v>
      </c>
      <c r="B201" s="9" t="s">
        <v>45</v>
      </c>
      <c r="C201" s="9">
        <v>7</v>
      </c>
    </row>
    <row r="202" spans="1:3" ht="12.75">
      <c r="A202" s="8">
        <v>3</v>
      </c>
      <c r="B202" s="8" t="s">
        <v>37</v>
      </c>
      <c r="C202" s="8"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3.140625" style="0" bestFit="1" customWidth="1"/>
    <col min="3" max="3" width="4.00390625" style="0" bestFit="1" customWidth="1"/>
    <col min="4" max="4" width="5.7109375" style="0" customWidth="1"/>
    <col min="5" max="5" width="3.57421875" style="0" bestFit="1" customWidth="1"/>
    <col min="6" max="6" width="3.00390625" style="0" bestFit="1" customWidth="1"/>
    <col min="7" max="7" width="33.140625" style="0" bestFit="1" customWidth="1"/>
    <col min="8" max="8" width="4.00390625" style="0" bestFit="1" customWidth="1"/>
    <col min="9" max="10" width="3.28125" style="0" bestFit="1" customWidth="1"/>
    <col min="11" max="12" width="3.421875" style="0" bestFit="1" customWidth="1"/>
    <col min="13" max="13" width="3.710937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5.7109375" style="0" customWidth="1"/>
    <col min="18" max="18" width="65.7109375" style="0" bestFit="1" customWidth="1"/>
    <col min="19" max="19" width="7.28125" style="0" bestFit="1" customWidth="1"/>
    <col min="20" max="16384" width="11.421875" style="0" customWidth="1"/>
  </cols>
  <sheetData>
    <row r="1" spans="1:18" ht="12.75">
      <c r="A1" s="1" t="s">
        <v>396</v>
      </c>
      <c r="E1" s="1" t="s">
        <v>771</v>
      </c>
      <c r="R1" s="1" t="s">
        <v>238</v>
      </c>
    </row>
    <row r="2" ht="12.75">
      <c r="R2" s="1"/>
    </row>
    <row r="3" spans="1:19" ht="12.75">
      <c r="A3" s="1" t="s">
        <v>3</v>
      </c>
      <c r="H3" s="5" t="s">
        <v>11</v>
      </c>
      <c r="I3" s="6" t="s">
        <v>12</v>
      </c>
      <c r="J3" s="7" t="s">
        <v>309</v>
      </c>
      <c r="K3" s="8" t="s">
        <v>13</v>
      </c>
      <c r="L3" s="9" t="s">
        <v>15</v>
      </c>
      <c r="M3" s="12" t="s">
        <v>16</v>
      </c>
      <c r="N3" s="13" t="s">
        <v>17</v>
      </c>
      <c r="O3" s="1" t="s">
        <v>18</v>
      </c>
      <c r="P3" s="1" t="s">
        <v>19</v>
      </c>
      <c r="R3" s="5" t="s">
        <v>397</v>
      </c>
      <c r="S3" s="5">
        <v>0</v>
      </c>
    </row>
    <row r="4" spans="5:19" ht="12.75">
      <c r="E4" s="14">
        <v>1</v>
      </c>
      <c r="F4" s="13">
        <v>1</v>
      </c>
      <c r="G4" s="13" t="s">
        <v>398</v>
      </c>
      <c r="H4" s="13">
        <v>0</v>
      </c>
      <c r="I4" s="13">
        <v>0</v>
      </c>
      <c r="J4" s="13">
        <v>3</v>
      </c>
      <c r="K4" s="13">
        <v>34</v>
      </c>
      <c r="L4" s="13">
        <v>1</v>
      </c>
      <c r="M4" s="13">
        <v>9</v>
      </c>
      <c r="N4" s="13">
        <v>55</v>
      </c>
      <c r="O4" s="31">
        <f aca="true" t="shared" si="0" ref="O4:O67">+I4+J4*3+K4*7+L4*15+M4*31+N4*63</f>
        <v>4006</v>
      </c>
      <c r="P4" s="32" t="s">
        <v>34</v>
      </c>
      <c r="R4" s="5" t="s">
        <v>399</v>
      </c>
      <c r="S4" s="5">
        <v>8</v>
      </c>
    </row>
    <row r="5" spans="1:19" ht="12.75">
      <c r="A5" s="6">
        <v>1</v>
      </c>
      <c r="B5" s="6" t="s">
        <v>400</v>
      </c>
      <c r="C5" s="6">
        <v>102</v>
      </c>
      <c r="E5" s="15">
        <v>2</v>
      </c>
      <c r="F5" s="12">
        <v>1</v>
      </c>
      <c r="G5" s="12" t="s">
        <v>401</v>
      </c>
      <c r="H5" s="12">
        <v>1</v>
      </c>
      <c r="I5" s="12">
        <v>0</v>
      </c>
      <c r="J5" s="12">
        <v>3</v>
      </c>
      <c r="K5" s="12">
        <v>15</v>
      </c>
      <c r="L5" s="12">
        <v>22</v>
      </c>
      <c r="M5" s="12">
        <v>52</v>
      </c>
      <c r="N5" s="12">
        <v>9</v>
      </c>
      <c r="O5" s="33">
        <f t="shared" si="0"/>
        <v>2623</v>
      </c>
      <c r="P5" s="34" t="s">
        <v>722</v>
      </c>
      <c r="R5" s="5" t="s">
        <v>402</v>
      </c>
      <c r="S5" s="5">
        <v>42</v>
      </c>
    </row>
    <row r="6" spans="5:19" ht="12.75">
      <c r="E6" s="18">
        <v>3</v>
      </c>
      <c r="F6" s="8">
        <v>2</v>
      </c>
      <c r="G6" s="8" t="s">
        <v>403</v>
      </c>
      <c r="H6" s="8">
        <v>0</v>
      </c>
      <c r="I6" s="8">
        <v>1</v>
      </c>
      <c r="J6" s="8">
        <v>3</v>
      </c>
      <c r="K6" s="8">
        <v>64</v>
      </c>
      <c r="L6" s="8">
        <v>2</v>
      </c>
      <c r="M6" s="8">
        <v>7</v>
      </c>
      <c r="N6" s="8">
        <v>25</v>
      </c>
      <c r="O6" s="37">
        <f t="shared" si="0"/>
        <v>2280</v>
      </c>
      <c r="P6" s="38" t="s">
        <v>723</v>
      </c>
      <c r="R6" s="5" t="s">
        <v>404</v>
      </c>
      <c r="S6" s="5">
        <v>5</v>
      </c>
    </row>
    <row r="7" spans="1:19" ht="12.75">
      <c r="A7" s="6">
        <v>8</v>
      </c>
      <c r="B7" s="6" t="s">
        <v>405</v>
      </c>
      <c r="C7" s="6">
        <v>94</v>
      </c>
      <c r="E7" s="19">
        <v>4</v>
      </c>
      <c r="F7" s="9">
        <v>1</v>
      </c>
      <c r="G7" s="9" t="s">
        <v>400</v>
      </c>
      <c r="H7" s="9">
        <v>0</v>
      </c>
      <c r="I7" s="9">
        <v>0</v>
      </c>
      <c r="J7" s="9">
        <v>5</v>
      </c>
      <c r="K7" s="9">
        <v>9</v>
      </c>
      <c r="L7" s="9">
        <v>61</v>
      </c>
      <c r="M7" s="9">
        <v>20</v>
      </c>
      <c r="N7" s="9">
        <v>7</v>
      </c>
      <c r="O7" s="35">
        <f>+I7+J7*3+K7*7+L7*15+M7*31+N7*63</f>
        <v>2054</v>
      </c>
      <c r="P7" s="36" t="s">
        <v>26</v>
      </c>
      <c r="R7" s="5" t="s">
        <v>406</v>
      </c>
      <c r="S7" s="5">
        <v>33</v>
      </c>
    </row>
    <row r="8" spans="1:19" ht="12.75">
      <c r="A8" s="5">
        <v>9</v>
      </c>
      <c r="B8" s="5" t="s">
        <v>198</v>
      </c>
      <c r="C8" s="5">
        <v>8</v>
      </c>
      <c r="E8" s="20">
        <v>5</v>
      </c>
      <c r="F8" s="7">
        <v>3</v>
      </c>
      <c r="G8" s="7" t="s">
        <v>407</v>
      </c>
      <c r="H8" s="9">
        <v>1</v>
      </c>
      <c r="I8" s="9">
        <v>2</v>
      </c>
      <c r="J8" s="9">
        <v>38</v>
      </c>
      <c r="K8" s="9">
        <v>21</v>
      </c>
      <c r="L8" s="9">
        <v>40</v>
      </c>
      <c r="M8" s="9">
        <v>0</v>
      </c>
      <c r="N8" s="9">
        <v>0</v>
      </c>
      <c r="O8" s="35">
        <f t="shared" si="0"/>
        <v>863</v>
      </c>
      <c r="P8" s="36" t="s">
        <v>39</v>
      </c>
      <c r="R8" s="5" t="s">
        <v>408</v>
      </c>
      <c r="S8" s="5">
        <v>0</v>
      </c>
    </row>
    <row r="9" spans="5:19" ht="12.75">
      <c r="E9" s="18">
        <v>6</v>
      </c>
      <c r="F9" s="8">
        <v>3</v>
      </c>
      <c r="G9" s="8" t="s">
        <v>409</v>
      </c>
      <c r="H9" s="8">
        <v>0</v>
      </c>
      <c r="I9" s="8">
        <v>1</v>
      </c>
      <c r="J9" s="8">
        <v>10</v>
      </c>
      <c r="K9" s="8">
        <v>80</v>
      </c>
      <c r="L9" s="8">
        <v>10</v>
      </c>
      <c r="M9" s="8">
        <v>1</v>
      </c>
      <c r="N9" s="8">
        <v>0</v>
      </c>
      <c r="O9" s="37">
        <f t="shared" si="0"/>
        <v>772</v>
      </c>
      <c r="P9" s="38" t="s">
        <v>708</v>
      </c>
      <c r="R9" s="5" t="s">
        <v>410</v>
      </c>
      <c r="S9" s="5">
        <v>16</v>
      </c>
    </row>
    <row r="10" spans="1:19" ht="12.75">
      <c r="A10" s="6">
        <v>12</v>
      </c>
      <c r="B10" s="6" t="s">
        <v>411</v>
      </c>
      <c r="C10" s="6">
        <v>62</v>
      </c>
      <c r="E10" s="18">
        <v>7</v>
      </c>
      <c r="F10" s="8">
        <v>6</v>
      </c>
      <c r="G10" s="8" t="s">
        <v>412</v>
      </c>
      <c r="H10" s="8">
        <v>0</v>
      </c>
      <c r="I10" s="8">
        <v>12</v>
      </c>
      <c r="J10" s="8">
        <v>31</v>
      </c>
      <c r="K10" s="8">
        <v>48</v>
      </c>
      <c r="L10" s="8">
        <v>3</v>
      </c>
      <c r="M10" s="8">
        <v>8</v>
      </c>
      <c r="N10" s="8">
        <v>0</v>
      </c>
      <c r="O10" s="37">
        <f t="shared" si="0"/>
        <v>734</v>
      </c>
      <c r="P10" s="38" t="s">
        <v>57</v>
      </c>
      <c r="R10" s="5" t="s">
        <v>413</v>
      </c>
      <c r="S10" s="5">
        <v>0</v>
      </c>
    </row>
    <row r="11" spans="1:19" ht="12.75">
      <c r="A11" s="5">
        <v>5</v>
      </c>
      <c r="B11" s="5" t="s">
        <v>414</v>
      </c>
      <c r="C11" s="5">
        <v>40</v>
      </c>
      <c r="E11" s="20">
        <v>8</v>
      </c>
      <c r="F11" s="7">
        <v>2</v>
      </c>
      <c r="G11" s="7" t="s">
        <v>415</v>
      </c>
      <c r="H11" s="7">
        <v>1</v>
      </c>
      <c r="I11" s="7">
        <v>2</v>
      </c>
      <c r="J11" s="7">
        <v>61</v>
      </c>
      <c r="K11" s="7">
        <v>33</v>
      </c>
      <c r="L11" s="7">
        <v>1</v>
      </c>
      <c r="M11" s="7">
        <v>2</v>
      </c>
      <c r="N11" s="7">
        <v>2</v>
      </c>
      <c r="O11" s="41">
        <f t="shared" si="0"/>
        <v>619</v>
      </c>
      <c r="P11" s="42" t="s">
        <v>249</v>
      </c>
      <c r="R11" s="5" t="s">
        <v>416</v>
      </c>
      <c r="S11" s="5">
        <v>3</v>
      </c>
    </row>
    <row r="12" spans="5:19" ht="12.75">
      <c r="E12" s="20">
        <v>8</v>
      </c>
      <c r="F12" s="7">
        <v>5</v>
      </c>
      <c r="G12" s="7" t="s">
        <v>417</v>
      </c>
      <c r="H12" s="8">
        <v>1</v>
      </c>
      <c r="I12" s="8">
        <v>38</v>
      </c>
      <c r="J12" s="8">
        <v>11</v>
      </c>
      <c r="K12" s="8">
        <v>29</v>
      </c>
      <c r="L12" s="8">
        <v>23</v>
      </c>
      <c r="M12" s="8">
        <v>0</v>
      </c>
      <c r="N12" s="8">
        <v>0</v>
      </c>
      <c r="O12" s="37">
        <f t="shared" si="0"/>
        <v>619</v>
      </c>
      <c r="P12" s="38" t="s">
        <v>249</v>
      </c>
      <c r="R12" s="5" t="s">
        <v>418</v>
      </c>
      <c r="S12" s="5">
        <v>45</v>
      </c>
    </row>
    <row r="13" spans="1:19" ht="12.75">
      <c r="A13" s="6">
        <v>4</v>
      </c>
      <c r="B13" s="6" t="s">
        <v>419</v>
      </c>
      <c r="C13" s="6">
        <v>99</v>
      </c>
      <c r="E13" s="19">
        <v>10</v>
      </c>
      <c r="F13" s="9">
        <v>2</v>
      </c>
      <c r="G13" s="9" t="s">
        <v>420</v>
      </c>
      <c r="H13" s="7">
        <v>6</v>
      </c>
      <c r="I13" s="7">
        <v>18</v>
      </c>
      <c r="J13" s="7">
        <v>45</v>
      </c>
      <c r="K13" s="7">
        <v>13</v>
      </c>
      <c r="L13" s="7">
        <v>18</v>
      </c>
      <c r="M13" s="7">
        <v>1</v>
      </c>
      <c r="N13" s="7">
        <v>1</v>
      </c>
      <c r="O13" s="41">
        <f t="shared" si="0"/>
        <v>608</v>
      </c>
      <c r="P13" s="42" t="s">
        <v>61</v>
      </c>
      <c r="R13" s="5" t="s">
        <v>421</v>
      </c>
      <c r="S13" s="5">
        <v>1</v>
      </c>
    </row>
    <row r="14" spans="1:19" ht="12.75">
      <c r="A14" s="5">
        <v>13</v>
      </c>
      <c r="B14" s="5" t="s">
        <v>422</v>
      </c>
      <c r="C14" s="5">
        <v>3</v>
      </c>
      <c r="E14" s="20">
        <v>11</v>
      </c>
      <c r="F14" s="7">
        <v>2</v>
      </c>
      <c r="G14" s="7" t="s">
        <v>423</v>
      </c>
      <c r="H14" s="7">
        <v>0</v>
      </c>
      <c r="I14" s="7">
        <v>2</v>
      </c>
      <c r="J14" s="7">
        <v>90</v>
      </c>
      <c r="K14" s="7">
        <v>9</v>
      </c>
      <c r="L14" s="7">
        <v>0</v>
      </c>
      <c r="M14" s="7">
        <v>1</v>
      </c>
      <c r="N14" s="7">
        <v>0</v>
      </c>
      <c r="O14" s="41">
        <f t="shared" si="0"/>
        <v>366</v>
      </c>
      <c r="P14" s="42" t="s">
        <v>724</v>
      </c>
      <c r="R14" s="5" t="s">
        <v>424</v>
      </c>
      <c r="S14" s="5">
        <v>0</v>
      </c>
    </row>
    <row r="15" spans="5:19" ht="12.75">
      <c r="E15" s="21">
        <v>12</v>
      </c>
      <c r="F15" s="6">
        <v>4</v>
      </c>
      <c r="G15" s="6" t="s">
        <v>425</v>
      </c>
      <c r="H15" s="6">
        <v>4</v>
      </c>
      <c r="I15" s="6">
        <v>62</v>
      </c>
      <c r="J15" s="6">
        <v>7</v>
      </c>
      <c r="K15" s="6">
        <v>20</v>
      </c>
      <c r="L15" s="6">
        <v>9</v>
      </c>
      <c r="M15" s="6">
        <v>0</v>
      </c>
      <c r="N15" s="6">
        <v>0</v>
      </c>
      <c r="O15" s="47">
        <f t="shared" si="0"/>
        <v>358</v>
      </c>
      <c r="P15" s="48" t="s">
        <v>725</v>
      </c>
      <c r="R15" s="5" t="s">
        <v>426</v>
      </c>
      <c r="S15" s="5">
        <v>0</v>
      </c>
    </row>
    <row r="16" spans="1:19" ht="12.75">
      <c r="A16" s="6">
        <v>6</v>
      </c>
      <c r="B16" s="6" t="s">
        <v>131</v>
      </c>
      <c r="C16" s="6">
        <v>71</v>
      </c>
      <c r="E16" s="20">
        <v>13</v>
      </c>
      <c r="F16" s="7">
        <v>4</v>
      </c>
      <c r="G16" s="7" t="s">
        <v>419</v>
      </c>
      <c r="H16" s="7">
        <v>3</v>
      </c>
      <c r="I16" s="7">
        <v>1</v>
      </c>
      <c r="J16" s="7">
        <v>93</v>
      </c>
      <c r="K16" s="7">
        <v>3</v>
      </c>
      <c r="L16" s="7">
        <v>2</v>
      </c>
      <c r="M16" s="7">
        <v>0</v>
      </c>
      <c r="N16" s="7">
        <v>0</v>
      </c>
      <c r="O16" s="41">
        <f t="shared" si="0"/>
        <v>331</v>
      </c>
      <c r="P16" s="42" t="s">
        <v>50</v>
      </c>
      <c r="R16" s="5" t="s">
        <v>427</v>
      </c>
      <c r="S16" s="5">
        <v>0</v>
      </c>
    </row>
    <row r="17" spans="1:19" ht="12.75">
      <c r="A17" s="5">
        <v>11</v>
      </c>
      <c r="B17" s="5" t="s">
        <v>428</v>
      </c>
      <c r="C17" s="5">
        <v>31</v>
      </c>
      <c r="E17" s="20">
        <v>14</v>
      </c>
      <c r="F17" s="7">
        <v>4</v>
      </c>
      <c r="G17" s="7" t="s">
        <v>429</v>
      </c>
      <c r="H17" s="7">
        <v>1</v>
      </c>
      <c r="I17" s="7">
        <v>20</v>
      </c>
      <c r="J17" s="7">
        <v>80</v>
      </c>
      <c r="K17" s="7">
        <v>0</v>
      </c>
      <c r="L17" s="7">
        <v>0</v>
      </c>
      <c r="M17" s="7">
        <v>0</v>
      </c>
      <c r="N17" s="7">
        <v>1</v>
      </c>
      <c r="O17" s="41">
        <f t="shared" si="0"/>
        <v>323</v>
      </c>
      <c r="P17" s="42" t="s">
        <v>68</v>
      </c>
      <c r="R17" s="5" t="s">
        <v>430</v>
      </c>
      <c r="S17" s="5">
        <v>42</v>
      </c>
    </row>
    <row r="18" spans="5:19" ht="12.75">
      <c r="E18" s="20">
        <v>15</v>
      </c>
      <c r="F18" s="7">
        <v>4</v>
      </c>
      <c r="G18" s="7" t="s">
        <v>431</v>
      </c>
      <c r="H18" s="7">
        <v>0</v>
      </c>
      <c r="I18" s="7">
        <v>12</v>
      </c>
      <c r="J18" s="7">
        <v>87</v>
      </c>
      <c r="K18" s="7">
        <v>1</v>
      </c>
      <c r="L18" s="7">
        <v>2</v>
      </c>
      <c r="M18" s="7">
        <v>0</v>
      </c>
      <c r="N18" s="7">
        <v>0</v>
      </c>
      <c r="O18" s="41">
        <f t="shared" si="0"/>
        <v>310</v>
      </c>
      <c r="P18" s="42" t="s">
        <v>73</v>
      </c>
      <c r="R18" s="5" t="s">
        <v>432</v>
      </c>
      <c r="S18" s="5">
        <v>1</v>
      </c>
    </row>
    <row r="19" spans="1:19" ht="12.75">
      <c r="A19" s="6">
        <v>3</v>
      </c>
      <c r="B19" s="6" t="s">
        <v>409</v>
      </c>
      <c r="C19" s="6">
        <v>102</v>
      </c>
      <c r="E19" s="21">
        <v>16</v>
      </c>
      <c r="F19" s="6">
        <v>9</v>
      </c>
      <c r="G19" s="6" t="s">
        <v>433</v>
      </c>
      <c r="H19" s="7">
        <v>10</v>
      </c>
      <c r="I19" s="7">
        <v>19</v>
      </c>
      <c r="J19" s="7">
        <v>62</v>
      </c>
      <c r="K19" s="7">
        <v>10</v>
      </c>
      <c r="L19" s="7">
        <v>1</v>
      </c>
      <c r="M19" s="7">
        <v>0</v>
      </c>
      <c r="N19" s="7">
        <v>0</v>
      </c>
      <c r="O19" s="41">
        <f t="shared" si="0"/>
        <v>290</v>
      </c>
      <c r="P19" s="42" t="s">
        <v>77</v>
      </c>
      <c r="R19" s="5" t="s">
        <v>434</v>
      </c>
      <c r="S19" s="5">
        <v>0</v>
      </c>
    </row>
    <row r="20" spans="5:19" ht="12.75">
      <c r="E20" s="20">
        <v>17</v>
      </c>
      <c r="F20" s="7">
        <v>3</v>
      </c>
      <c r="G20" s="7" t="s">
        <v>435</v>
      </c>
      <c r="H20" s="7">
        <v>1</v>
      </c>
      <c r="I20" s="7">
        <v>28</v>
      </c>
      <c r="J20" s="7">
        <v>71</v>
      </c>
      <c r="K20" s="7">
        <v>2</v>
      </c>
      <c r="L20" s="7">
        <v>0</v>
      </c>
      <c r="M20" s="7">
        <v>0</v>
      </c>
      <c r="N20" s="7">
        <v>0</v>
      </c>
      <c r="O20" s="41">
        <f t="shared" si="0"/>
        <v>255</v>
      </c>
      <c r="P20" s="42" t="s">
        <v>709</v>
      </c>
      <c r="R20" s="5" t="s">
        <v>436</v>
      </c>
      <c r="S20" s="5">
        <v>41</v>
      </c>
    </row>
    <row r="21" spans="1:19" ht="12.75">
      <c r="A21" s="6">
        <v>7</v>
      </c>
      <c r="B21" s="6" t="s">
        <v>437</v>
      </c>
      <c r="C21" s="6">
        <v>92</v>
      </c>
      <c r="E21" s="21">
        <v>18</v>
      </c>
      <c r="F21" s="6">
        <v>7</v>
      </c>
      <c r="G21" s="6" t="s">
        <v>438</v>
      </c>
      <c r="H21" s="6">
        <v>9</v>
      </c>
      <c r="I21" s="6">
        <v>75</v>
      </c>
      <c r="J21" s="6">
        <v>12</v>
      </c>
      <c r="K21" s="6">
        <v>2</v>
      </c>
      <c r="L21" s="6">
        <v>3</v>
      </c>
      <c r="M21" s="6">
        <v>0</v>
      </c>
      <c r="N21" s="6">
        <v>1</v>
      </c>
      <c r="O21" s="47">
        <f t="shared" si="0"/>
        <v>233</v>
      </c>
      <c r="P21" s="48" t="s">
        <v>268</v>
      </c>
      <c r="R21" s="5" t="s">
        <v>439</v>
      </c>
      <c r="S21" s="5">
        <v>68</v>
      </c>
    </row>
    <row r="22" spans="1:19" ht="12.75">
      <c r="A22" s="5">
        <v>10</v>
      </c>
      <c r="B22" s="5" t="s">
        <v>440</v>
      </c>
      <c r="C22" s="5">
        <v>10</v>
      </c>
      <c r="E22" s="21">
        <v>19</v>
      </c>
      <c r="F22" s="6">
        <v>5</v>
      </c>
      <c r="G22" s="6" t="s">
        <v>441</v>
      </c>
      <c r="H22" s="6">
        <v>4</v>
      </c>
      <c r="I22" s="6">
        <v>79</v>
      </c>
      <c r="J22" s="6">
        <v>18</v>
      </c>
      <c r="K22" s="6">
        <v>0</v>
      </c>
      <c r="L22" s="6">
        <v>0</v>
      </c>
      <c r="M22" s="6">
        <v>1</v>
      </c>
      <c r="N22" s="6">
        <v>0</v>
      </c>
      <c r="O22" s="47">
        <f t="shared" si="0"/>
        <v>164</v>
      </c>
      <c r="P22" s="48" t="s">
        <v>276</v>
      </c>
      <c r="R22" s="5" t="s">
        <v>442</v>
      </c>
      <c r="S22" s="5">
        <v>1</v>
      </c>
    </row>
    <row r="23" spans="5:19" ht="12.75">
      <c r="E23" s="21">
        <v>20</v>
      </c>
      <c r="F23" s="6">
        <v>3</v>
      </c>
      <c r="G23" s="6" t="s">
        <v>443</v>
      </c>
      <c r="H23" s="6">
        <v>0</v>
      </c>
      <c r="I23" s="6">
        <v>90</v>
      </c>
      <c r="J23" s="6">
        <v>7</v>
      </c>
      <c r="K23" s="6">
        <v>4</v>
      </c>
      <c r="L23" s="6">
        <v>1</v>
      </c>
      <c r="M23" s="6">
        <v>0</v>
      </c>
      <c r="N23" s="6">
        <v>0</v>
      </c>
      <c r="O23" s="47">
        <f t="shared" si="0"/>
        <v>154</v>
      </c>
      <c r="P23" s="48" t="s">
        <v>726</v>
      </c>
      <c r="R23" s="5" t="s">
        <v>444</v>
      </c>
      <c r="S23" s="5">
        <v>37</v>
      </c>
    </row>
    <row r="24" spans="1:19" ht="12.75">
      <c r="A24" s="6">
        <v>2</v>
      </c>
      <c r="B24" s="6" t="s">
        <v>423</v>
      </c>
      <c r="C24" s="6">
        <v>102</v>
      </c>
      <c r="E24" s="21">
        <v>21</v>
      </c>
      <c r="F24" s="6">
        <v>5</v>
      </c>
      <c r="G24" s="6" t="s">
        <v>445</v>
      </c>
      <c r="H24" s="6">
        <v>1</v>
      </c>
      <c r="I24" s="6">
        <v>89</v>
      </c>
      <c r="J24" s="6">
        <v>11</v>
      </c>
      <c r="K24" s="6">
        <v>1</v>
      </c>
      <c r="L24" s="6">
        <v>0</v>
      </c>
      <c r="M24" s="6">
        <v>0</v>
      </c>
      <c r="N24" s="6">
        <v>0</v>
      </c>
      <c r="O24" s="47">
        <f t="shared" si="0"/>
        <v>129</v>
      </c>
      <c r="P24" s="48" t="s">
        <v>727</v>
      </c>
      <c r="R24" s="5" t="s">
        <v>446</v>
      </c>
      <c r="S24" s="5">
        <v>3</v>
      </c>
    </row>
    <row r="25" spans="5:19" ht="12.75">
      <c r="E25" s="22">
        <v>22</v>
      </c>
      <c r="F25" s="5">
        <v>1</v>
      </c>
      <c r="G25" s="5" t="s">
        <v>525</v>
      </c>
      <c r="H25" s="6">
        <v>35</v>
      </c>
      <c r="I25" s="6">
        <v>53</v>
      </c>
      <c r="J25" s="6">
        <v>10</v>
      </c>
      <c r="K25" s="6">
        <v>2</v>
      </c>
      <c r="L25" s="6">
        <v>2</v>
      </c>
      <c r="M25" s="6">
        <v>0</v>
      </c>
      <c r="N25" s="6">
        <v>0</v>
      </c>
      <c r="O25" s="47">
        <f t="shared" si="0"/>
        <v>127</v>
      </c>
      <c r="P25" s="48" t="s">
        <v>119</v>
      </c>
      <c r="R25" s="5" t="s">
        <v>447</v>
      </c>
      <c r="S25" s="5">
        <v>2</v>
      </c>
    </row>
    <row r="26" spans="1:19" ht="12.75">
      <c r="A26" s="6">
        <v>1</v>
      </c>
      <c r="B26" s="6" t="s">
        <v>401</v>
      </c>
      <c r="C26" s="6">
        <v>101</v>
      </c>
      <c r="E26" s="21">
        <v>23</v>
      </c>
      <c r="F26" s="6">
        <v>11</v>
      </c>
      <c r="G26" s="6" t="s">
        <v>448</v>
      </c>
      <c r="H26" s="6">
        <v>33</v>
      </c>
      <c r="I26" s="6">
        <v>43</v>
      </c>
      <c r="J26" s="6">
        <v>25</v>
      </c>
      <c r="K26" s="6">
        <v>1</v>
      </c>
      <c r="L26" s="6">
        <v>0</v>
      </c>
      <c r="M26" s="6">
        <v>0</v>
      </c>
      <c r="N26" s="6">
        <v>0</v>
      </c>
      <c r="O26" s="47">
        <f t="shared" si="0"/>
        <v>125</v>
      </c>
      <c r="P26" s="48" t="s">
        <v>728</v>
      </c>
      <c r="R26" s="5" t="s">
        <v>449</v>
      </c>
      <c r="S26" s="5">
        <v>0</v>
      </c>
    </row>
    <row r="27" spans="1:19" ht="12.75">
      <c r="A27" s="5">
        <v>16</v>
      </c>
      <c r="B27" s="5" t="s">
        <v>450</v>
      </c>
      <c r="C27" s="5">
        <v>1</v>
      </c>
      <c r="E27" s="21">
        <v>24</v>
      </c>
      <c r="F27" s="6">
        <v>7</v>
      </c>
      <c r="G27" s="6" t="s">
        <v>451</v>
      </c>
      <c r="H27" s="6">
        <v>2</v>
      </c>
      <c r="I27" s="6">
        <v>99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47">
        <f t="shared" si="0"/>
        <v>106</v>
      </c>
      <c r="P27" s="48" t="s">
        <v>132</v>
      </c>
      <c r="R27" s="5" t="s">
        <v>526</v>
      </c>
      <c r="S27" s="5">
        <v>127</v>
      </c>
    </row>
    <row r="28" spans="5:19" ht="12.75">
      <c r="E28" s="21">
        <v>25</v>
      </c>
      <c r="F28" s="6">
        <v>6</v>
      </c>
      <c r="G28" s="6" t="s">
        <v>452</v>
      </c>
      <c r="H28" s="6">
        <v>6</v>
      </c>
      <c r="I28" s="6">
        <v>95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47">
        <f t="shared" si="0"/>
        <v>98</v>
      </c>
      <c r="P28" s="48" t="s">
        <v>145</v>
      </c>
      <c r="R28" s="5" t="s">
        <v>453</v>
      </c>
      <c r="S28" s="5">
        <v>14</v>
      </c>
    </row>
    <row r="29" spans="1:19" ht="12.75">
      <c r="A29" s="6">
        <v>8</v>
      </c>
      <c r="B29" s="6" t="s">
        <v>454</v>
      </c>
      <c r="C29" s="6">
        <v>57</v>
      </c>
      <c r="E29" s="21">
        <v>26</v>
      </c>
      <c r="F29" s="6">
        <v>7</v>
      </c>
      <c r="G29" s="6" t="s">
        <v>437</v>
      </c>
      <c r="H29" s="6">
        <v>10</v>
      </c>
      <c r="I29" s="6">
        <v>91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47">
        <f>+I29+J29*3+K29*7+L29*15+M29*31+N29*63</f>
        <v>94</v>
      </c>
      <c r="P29" s="48" t="s">
        <v>151</v>
      </c>
      <c r="R29" s="5" t="s">
        <v>455</v>
      </c>
      <c r="S29" s="5">
        <v>7</v>
      </c>
    </row>
    <row r="30" spans="1:19" ht="12.75">
      <c r="A30" s="5">
        <v>9</v>
      </c>
      <c r="B30" s="5" t="s">
        <v>456</v>
      </c>
      <c r="C30" s="5">
        <v>45</v>
      </c>
      <c r="E30" s="21">
        <v>26</v>
      </c>
      <c r="F30" s="6">
        <v>8</v>
      </c>
      <c r="G30" s="6" t="s">
        <v>405</v>
      </c>
      <c r="H30" s="6">
        <v>8</v>
      </c>
      <c r="I30" s="6">
        <v>94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7">
        <f t="shared" si="0"/>
        <v>94</v>
      </c>
      <c r="P30" s="48" t="s">
        <v>151</v>
      </c>
      <c r="R30" s="5" t="s">
        <v>457</v>
      </c>
      <c r="S30" s="5">
        <v>16</v>
      </c>
    </row>
    <row r="31" spans="5:19" ht="12.75">
      <c r="E31" s="18">
        <v>28</v>
      </c>
      <c r="F31" s="8">
        <v>16</v>
      </c>
      <c r="G31" s="8" t="s">
        <v>458</v>
      </c>
      <c r="H31" s="5">
        <v>67</v>
      </c>
      <c r="I31" s="5">
        <v>22</v>
      </c>
      <c r="J31" s="5">
        <v>10</v>
      </c>
      <c r="K31" s="5">
        <v>2</v>
      </c>
      <c r="L31" s="5">
        <v>1</v>
      </c>
      <c r="M31" s="5">
        <v>0</v>
      </c>
      <c r="N31" s="5">
        <v>0</v>
      </c>
      <c r="O31" s="39">
        <f t="shared" si="0"/>
        <v>81</v>
      </c>
      <c r="P31" s="40" t="s">
        <v>65</v>
      </c>
      <c r="R31" s="5" t="s">
        <v>459</v>
      </c>
      <c r="S31" s="5">
        <v>20</v>
      </c>
    </row>
    <row r="32" spans="1:19" ht="12.75">
      <c r="A32" s="6">
        <v>5</v>
      </c>
      <c r="B32" s="6" t="s">
        <v>445</v>
      </c>
      <c r="C32" s="6">
        <v>101</v>
      </c>
      <c r="E32" s="21">
        <v>29</v>
      </c>
      <c r="F32" s="6">
        <v>6</v>
      </c>
      <c r="G32" s="6" t="s">
        <v>131</v>
      </c>
      <c r="H32" s="6">
        <v>31</v>
      </c>
      <c r="I32" s="6">
        <v>71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7">
        <f t="shared" si="0"/>
        <v>71</v>
      </c>
      <c r="P32" s="48" t="s">
        <v>83</v>
      </c>
      <c r="R32" s="5" t="s">
        <v>460</v>
      </c>
      <c r="S32" s="5">
        <v>3</v>
      </c>
    </row>
    <row r="33" spans="1:19" ht="12.75">
      <c r="A33" s="5">
        <v>12</v>
      </c>
      <c r="B33" s="5" t="s">
        <v>461</v>
      </c>
      <c r="C33" s="5">
        <v>1</v>
      </c>
      <c r="E33" s="22">
        <v>30</v>
      </c>
      <c r="F33" s="5">
        <v>12</v>
      </c>
      <c r="G33" s="5" t="s">
        <v>462</v>
      </c>
      <c r="H33" s="5">
        <v>98</v>
      </c>
      <c r="I33" s="5">
        <v>2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39">
        <f t="shared" si="0"/>
        <v>68</v>
      </c>
      <c r="P33" s="40" t="s">
        <v>86</v>
      </c>
      <c r="R33" s="5" t="s">
        <v>463</v>
      </c>
      <c r="S33" s="5">
        <v>27</v>
      </c>
    </row>
    <row r="34" spans="5:19" ht="12.75">
      <c r="E34" s="21">
        <v>31</v>
      </c>
      <c r="F34" s="6">
        <v>10</v>
      </c>
      <c r="G34" s="6" t="s">
        <v>464</v>
      </c>
      <c r="H34" s="6">
        <v>42</v>
      </c>
      <c r="I34" s="6">
        <v>57</v>
      </c>
      <c r="J34" s="6">
        <v>3</v>
      </c>
      <c r="K34" s="6">
        <v>0</v>
      </c>
      <c r="L34" s="6">
        <v>0</v>
      </c>
      <c r="M34" s="6">
        <v>0</v>
      </c>
      <c r="N34" s="6">
        <v>0</v>
      </c>
      <c r="O34" s="47">
        <f>+I34+J34*3+K34*7+L34*15+M34*31+N34*63</f>
        <v>66</v>
      </c>
      <c r="P34" s="48" t="s">
        <v>729</v>
      </c>
      <c r="R34" s="5" t="s">
        <v>465</v>
      </c>
      <c r="S34" s="5">
        <v>12</v>
      </c>
    </row>
    <row r="35" spans="1:19" ht="12.75">
      <c r="A35" s="6">
        <v>4</v>
      </c>
      <c r="B35" s="6" t="s">
        <v>431</v>
      </c>
      <c r="C35" s="6">
        <v>102</v>
      </c>
      <c r="E35" s="21">
        <v>31</v>
      </c>
      <c r="F35" s="6">
        <v>12</v>
      </c>
      <c r="G35" s="6" t="s">
        <v>411</v>
      </c>
      <c r="H35" s="6">
        <v>40</v>
      </c>
      <c r="I35" s="6">
        <v>60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47">
        <f t="shared" si="0"/>
        <v>66</v>
      </c>
      <c r="P35" s="48" t="s">
        <v>729</v>
      </c>
      <c r="R35" s="6" t="s">
        <v>466</v>
      </c>
      <c r="S35" s="6">
        <v>0</v>
      </c>
    </row>
    <row r="36" spans="5:19" ht="12.75">
      <c r="E36" s="21">
        <v>33</v>
      </c>
      <c r="F36" s="6">
        <v>9</v>
      </c>
      <c r="G36" s="6" t="s">
        <v>467</v>
      </c>
      <c r="H36" s="6">
        <v>41</v>
      </c>
      <c r="I36" s="6">
        <v>61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7">
        <f t="shared" si="0"/>
        <v>61</v>
      </c>
      <c r="P36" s="48" t="s">
        <v>155</v>
      </c>
      <c r="R36" s="6" t="s">
        <v>468</v>
      </c>
      <c r="S36" s="6">
        <v>4</v>
      </c>
    </row>
    <row r="37" spans="1:19" ht="12.75">
      <c r="A37" s="6">
        <v>6</v>
      </c>
      <c r="B37" s="6" t="s">
        <v>412</v>
      </c>
      <c r="C37" s="6">
        <v>102</v>
      </c>
      <c r="E37" s="21">
        <v>34</v>
      </c>
      <c r="F37" s="6">
        <v>8</v>
      </c>
      <c r="G37" s="6" t="s">
        <v>454</v>
      </c>
      <c r="H37" s="6">
        <v>45</v>
      </c>
      <c r="I37" s="6">
        <v>57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47">
        <f t="shared" si="0"/>
        <v>57</v>
      </c>
      <c r="P37" s="48" t="s">
        <v>730</v>
      </c>
      <c r="R37" s="6" t="s">
        <v>469</v>
      </c>
      <c r="S37" s="6">
        <v>0</v>
      </c>
    </row>
    <row r="38" spans="5:19" ht="12.75">
      <c r="E38" s="22">
        <v>35</v>
      </c>
      <c r="F38" s="5">
        <v>9</v>
      </c>
      <c r="G38" s="5" t="s">
        <v>456</v>
      </c>
      <c r="H38" s="5">
        <v>57</v>
      </c>
      <c r="I38" s="5">
        <v>45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9">
        <f t="shared" si="0"/>
        <v>45</v>
      </c>
      <c r="P38" s="40" t="s">
        <v>108</v>
      </c>
      <c r="R38" s="6" t="s">
        <v>470</v>
      </c>
      <c r="S38" s="6">
        <v>2</v>
      </c>
    </row>
    <row r="39" spans="1:19" ht="12.75">
      <c r="A39" s="6">
        <v>3</v>
      </c>
      <c r="B39" s="6" t="s">
        <v>443</v>
      </c>
      <c r="C39" s="6">
        <v>102</v>
      </c>
      <c r="E39" s="22">
        <v>36</v>
      </c>
      <c r="F39" s="5">
        <v>5</v>
      </c>
      <c r="G39" s="5" t="s">
        <v>414</v>
      </c>
      <c r="H39" s="5">
        <v>62</v>
      </c>
      <c r="I39" s="5">
        <v>39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39">
        <f>+I39+J39*3+K39*7+L39*15+M39*31+N39*63</f>
        <v>42</v>
      </c>
      <c r="P39" s="40" t="s">
        <v>113</v>
      </c>
      <c r="R39" s="6" t="s">
        <v>471</v>
      </c>
      <c r="S39" s="6">
        <v>0</v>
      </c>
    </row>
    <row r="40" spans="5:19" ht="12.75">
      <c r="E40" s="22">
        <v>36</v>
      </c>
      <c r="F40" s="5">
        <v>7</v>
      </c>
      <c r="G40" s="5" t="s">
        <v>472</v>
      </c>
      <c r="H40" s="5">
        <v>60</v>
      </c>
      <c r="I40" s="5">
        <v>42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9">
        <f t="shared" si="0"/>
        <v>42</v>
      </c>
      <c r="P40" s="40" t="s">
        <v>113</v>
      </c>
      <c r="R40" s="6" t="s">
        <v>473</v>
      </c>
      <c r="S40" s="6">
        <v>28</v>
      </c>
    </row>
    <row r="41" spans="1:19" ht="12.75">
      <c r="A41" s="6">
        <v>10</v>
      </c>
      <c r="B41" s="6" t="s">
        <v>464</v>
      </c>
      <c r="C41" s="6">
        <v>60</v>
      </c>
      <c r="E41" s="22">
        <v>38</v>
      </c>
      <c r="F41" s="5">
        <v>8</v>
      </c>
      <c r="G41" s="5" t="s">
        <v>474</v>
      </c>
      <c r="H41" s="5">
        <v>61</v>
      </c>
      <c r="I41" s="5">
        <v>41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9">
        <f t="shared" si="0"/>
        <v>41</v>
      </c>
      <c r="P41" s="40" t="s">
        <v>162</v>
      </c>
      <c r="R41" s="6" t="s">
        <v>475</v>
      </c>
      <c r="S41" s="6">
        <v>52</v>
      </c>
    </row>
    <row r="42" spans="1:19" ht="12.75">
      <c r="A42" s="5">
        <v>7</v>
      </c>
      <c r="B42" s="5" t="s">
        <v>472</v>
      </c>
      <c r="C42" s="5">
        <v>42</v>
      </c>
      <c r="E42" s="22">
        <v>39</v>
      </c>
      <c r="F42" s="5">
        <v>6</v>
      </c>
      <c r="G42" s="5" t="s">
        <v>476</v>
      </c>
      <c r="H42" s="5">
        <v>69</v>
      </c>
      <c r="I42" s="5">
        <v>31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39">
        <f>+I42+J42*3+K42*7+L42*15+M42*31+N42*63</f>
        <v>37</v>
      </c>
      <c r="P42" s="40" t="s">
        <v>117</v>
      </c>
      <c r="R42" s="6" t="s">
        <v>477</v>
      </c>
      <c r="S42" s="6">
        <v>6</v>
      </c>
    </row>
    <row r="43" spans="5:19" ht="12.75">
      <c r="E43" s="22">
        <v>40</v>
      </c>
      <c r="F43" s="5">
        <v>11</v>
      </c>
      <c r="G43" s="5" t="s">
        <v>428</v>
      </c>
      <c r="H43" s="5">
        <v>71</v>
      </c>
      <c r="I43" s="5">
        <v>30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39">
        <f t="shared" si="0"/>
        <v>33</v>
      </c>
      <c r="P43" s="40" t="s">
        <v>285</v>
      </c>
      <c r="R43" s="6" t="s">
        <v>478</v>
      </c>
      <c r="S43" s="6">
        <v>0</v>
      </c>
    </row>
    <row r="44" spans="1:19" ht="12.75">
      <c r="A44" s="6">
        <v>2</v>
      </c>
      <c r="B44" s="6" t="s">
        <v>415</v>
      </c>
      <c r="C44" s="6">
        <v>101</v>
      </c>
      <c r="E44" s="22">
        <v>41</v>
      </c>
      <c r="F44" s="5">
        <v>10</v>
      </c>
      <c r="G44" s="5" t="s">
        <v>479</v>
      </c>
      <c r="H44" s="5">
        <v>93</v>
      </c>
      <c r="I44" s="5">
        <v>6</v>
      </c>
      <c r="J44" s="5">
        <v>2</v>
      </c>
      <c r="K44" s="5">
        <v>0</v>
      </c>
      <c r="L44" s="5">
        <v>1</v>
      </c>
      <c r="M44" s="5">
        <v>0</v>
      </c>
      <c r="N44" s="5">
        <v>0</v>
      </c>
      <c r="O44" s="39">
        <f t="shared" si="0"/>
        <v>27</v>
      </c>
      <c r="P44" s="40" t="s">
        <v>133</v>
      </c>
      <c r="R44" s="6" t="s">
        <v>480</v>
      </c>
      <c r="S44" s="6">
        <v>66</v>
      </c>
    </row>
    <row r="45" spans="1:19" ht="12.75">
      <c r="A45" s="5">
        <v>15</v>
      </c>
      <c r="B45" s="5" t="s">
        <v>481</v>
      </c>
      <c r="C45" s="5">
        <v>1</v>
      </c>
      <c r="E45" s="22">
        <v>42</v>
      </c>
      <c r="F45" s="5">
        <v>11</v>
      </c>
      <c r="G45" s="5" t="s">
        <v>588</v>
      </c>
      <c r="H45" s="5">
        <v>96</v>
      </c>
      <c r="I45" s="5">
        <v>5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39">
        <f t="shared" si="0"/>
        <v>20</v>
      </c>
      <c r="P45" s="40" t="s">
        <v>731</v>
      </c>
      <c r="R45" s="6" t="s">
        <v>483</v>
      </c>
      <c r="S45" s="6">
        <v>56</v>
      </c>
    </row>
    <row r="46" spans="5:19" ht="12.75">
      <c r="E46" s="22">
        <v>43</v>
      </c>
      <c r="F46" s="5">
        <v>13</v>
      </c>
      <c r="G46" s="5" t="s">
        <v>484</v>
      </c>
      <c r="H46" s="5">
        <v>98</v>
      </c>
      <c r="I46" s="5">
        <v>2</v>
      </c>
      <c r="J46" s="5">
        <v>0</v>
      </c>
      <c r="K46" s="5">
        <v>2</v>
      </c>
      <c r="L46" s="5">
        <v>0</v>
      </c>
      <c r="M46" s="5">
        <v>0</v>
      </c>
      <c r="N46" s="5">
        <v>0</v>
      </c>
      <c r="O46" s="39">
        <f>+I46+J46*3+K46*7+L46*15+M46*31+N46*63</f>
        <v>16</v>
      </c>
      <c r="P46" s="40" t="s">
        <v>732</v>
      </c>
      <c r="R46" s="6" t="s">
        <v>485</v>
      </c>
      <c r="S46" s="6">
        <v>6</v>
      </c>
    </row>
    <row r="47" spans="1:19" ht="12.75">
      <c r="A47" s="6">
        <v>1</v>
      </c>
      <c r="B47" s="6" t="s">
        <v>398</v>
      </c>
      <c r="C47" s="6">
        <v>102</v>
      </c>
      <c r="E47" s="22">
        <v>43</v>
      </c>
      <c r="F47" s="5">
        <v>10</v>
      </c>
      <c r="G47" s="5" t="s">
        <v>440</v>
      </c>
      <c r="H47" s="5">
        <v>92</v>
      </c>
      <c r="I47" s="5">
        <v>9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39">
        <f t="shared" si="0"/>
        <v>16</v>
      </c>
      <c r="P47" s="40" t="s">
        <v>732</v>
      </c>
      <c r="R47" s="6" t="s">
        <v>486</v>
      </c>
      <c r="S47" s="6">
        <v>198</v>
      </c>
    </row>
    <row r="48" spans="5:19" ht="12.75">
      <c r="E48" s="22">
        <v>45</v>
      </c>
      <c r="F48" s="5">
        <v>8</v>
      </c>
      <c r="G48" s="5" t="s">
        <v>487</v>
      </c>
      <c r="H48" s="5">
        <v>92</v>
      </c>
      <c r="I48" s="5">
        <v>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39">
        <f t="shared" si="0"/>
        <v>14</v>
      </c>
      <c r="P48" s="40" t="s">
        <v>733</v>
      </c>
      <c r="R48" s="6" t="s">
        <v>488</v>
      </c>
      <c r="S48" s="6">
        <v>262</v>
      </c>
    </row>
    <row r="49" spans="1:19" ht="12.75">
      <c r="A49" s="6">
        <v>9</v>
      </c>
      <c r="B49" s="6" t="s">
        <v>467</v>
      </c>
      <c r="C49" s="6">
        <v>61</v>
      </c>
      <c r="E49" s="22">
        <v>46</v>
      </c>
      <c r="F49" s="5">
        <v>15</v>
      </c>
      <c r="G49" s="5" t="s">
        <v>489</v>
      </c>
      <c r="H49" s="5">
        <v>96</v>
      </c>
      <c r="I49" s="5">
        <v>3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39">
        <f t="shared" si="0"/>
        <v>12</v>
      </c>
      <c r="P49" s="40" t="s">
        <v>177</v>
      </c>
      <c r="R49" s="6" t="s">
        <v>490</v>
      </c>
      <c r="S49" s="6">
        <v>2</v>
      </c>
    </row>
    <row r="50" spans="1:19" ht="12.75">
      <c r="A50" s="5">
        <v>8</v>
      </c>
      <c r="B50" s="5" t="s">
        <v>474</v>
      </c>
      <c r="C50" s="5">
        <v>41</v>
      </c>
      <c r="E50" s="22">
        <v>47</v>
      </c>
      <c r="F50" s="5">
        <v>9</v>
      </c>
      <c r="G50" s="5" t="s">
        <v>198</v>
      </c>
      <c r="H50" s="5">
        <v>94</v>
      </c>
      <c r="I50" s="5">
        <v>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39">
        <f t="shared" si="0"/>
        <v>8</v>
      </c>
      <c r="P50" s="40" t="s">
        <v>293</v>
      </c>
      <c r="R50" s="6" t="s">
        <v>491</v>
      </c>
      <c r="S50" s="6">
        <v>140</v>
      </c>
    </row>
    <row r="51" spans="5:19" ht="12.75">
      <c r="E51" s="22">
        <v>48</v>
      </c>
      <c r="F51" s="5">
        <v>12</v>
      </c>
      <c r="G51" s="5" t="s">
        <v>492</v>
      </c>
      <c r="H51" s="5">
        <v>101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39">
        <f t="shared" si="0"/>
        <v>7</v>
      </c>
      <c r="P51" s="40" t="s">
        <v>734</v>
      </c>
      <c r="R51" s="7" t="s">
        <v>493</v>
      </c>
      <c r="S51" s="7">
        <v>36</v>
      </c>
    </row>
    <row r="52" spans="1:19" ht="12.75">
      <c r="A52" s="6">
        <v>5</v>
      </c>
      <c r="B52" s="6" t="s">
        <v>441</v>
      </c>
      <c r="C52" s="6">
        <v>98</v>
      </c>
      <c r="E52" s="22">
        <v>49</v>
      </c>
      <c r="F52" s="5">
        <v>13</v>
      </c>
      <c r="G52" s="5" t="s">
        <v>422</v>
      </c>
      <c r="H52" s="5">
        <v>99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39">
        <f t="shared" si="0"/>
        <v>5</v>
      </c>
      <c r="P52" s="40" t="s">
        <v>735</v>
      </c>
      <c r="R52" s="7" t="s">
        <v>494</v>
      </c>
      <c r="S52" s="7">
        <v>64</v>
      </c>
    </row>
    <row r="53" spans="1:19" ht="12.75">
      <c r="A53" s="5">
        <v>12</v>
      </c>
      <c r="B53" s="5" t="s">
        <v>462</v>
      </c>
      <c r="C53" s="5">
        <v>4</v>
      </c>
      <c r="E53" s="22">
        <v>50</v>
      </c>
      <c r="F53" s="5">
        <v>14</v>
      </c>
      <c r="G53" s="5" t="s">
        <v>495</v>
      </c>
      <c r="H53" s="5">
        <v>101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39">
        <f>+I53+J53*3+K53*7+L53*15+M53*31+N53*63</f>
        <v>3</v>
      </c>
      <c r="P53" s="40" t="s">
        <v>174</v>
      </c>
      <c r="R53" s="7" t="s">
        <v>496</v>
      </c>
      <c r="S53" s="7">
        <v>28</v>
      </c>
    </row>
    <row r="54" spans="5:19" ht="12.75">
      <c r="E54" s="22">
        <v>50</v>
      </c>
      <c r="F54" s="5">
        <v>14</v>
      </c>
      <c r="G54" s="5" t="s">
        <v>497</v>
      </c>
      <c r="H54" s="5">
        <v>101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39">
        <f>+I54+J54*3+K54*7+L54*15+M54*31+N54*63</f>
        <v>3</v>
      </c>
      <c r="P54" s="40" t="s">
        <v>174</v>
      </c>
      <c r="R54" s="7" t="s">
        <v>498</v>
      </c>
      <c r="S54" s="7">
        <v>320</v>
      </c>
    </row>
    <row r="55" spans="1:19" ht="12.75">
      <c r="A55" s="6">
        <v>4</v>
      </c>
      <c r="B55" s="6" t="s">
        <v>429</v>
      </c>
      <c r="C55" s="6">
        <v>101</v>
      </c>
      <c r="E55" s="22">
        <v>50</v>
      </c>
      <c r="F55" s="5">
        <v>16</v>
      </c>
      <c r="G55" s="5" t="s">
        <v>450</v>
      </c>
      <c r="H55" s="5">
        <v>101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39">
        <f t="shared" si="0"/>
        <v>3</v>
      </c>
      <c r="P55" s="40" t="s">
        <v>174</v>
      </c>
      <c r="R55" s="7" t="s">
        <v>499</v>
      </c>
      <c r="S55" s="7">
        <v>60</v>
      </c>
    </row>
    <row r="56" spans="1:19" ht="12.75">
      <c r="A56" s="5">
        <v>13</v>
      </c>
      <c r="B56" s="5" t="s">
        <v>500</v>
      </c>
      <c r="C56" s="5">
        <v>1</v>
      </c>
      <c r="E56" s="22">
        <v>53</v>
      </c>
      <c r="F56" s="5">
        <v>10</v>
      </c>
      <c r="G56" s="5" t="s">
        <v>501</v>
      </c>
      <c r="H56" s="5">
        <v>100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9">
        <f t="shared" si="0"/>
        <v>2</v>
      </c>
      <c r="P56" s="40" t="s">
        <v>202</v>
      </c>
      <c r="R56" s="7" t="s">
        <v>502</v>
      </c>
      <c r="S56" s="7">
        <v>8</v>
      </c>
    </row>
    <row r="57" spans="5:19" ht="12.75">
      <c r="E57" s="22">
        <v>54</v>
      </c>
      <c r="F57" s="5">
        <v>12</v>
      </c>
      <c r="G57" s="5" t="s">
        <v>461</v>
      </c>
      <c r="H57" s="5">
        <v>101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9">
        <f t="shared" si="0"/>
        <v>1</v>
      </c>
      <c r="P57" s="40" t="s">
        <v>196</v>
      </c>
      <c r="R57" s="7" t="s">
        <v>503</v>
      </c>
      <c r="S57" s="7">
        <v>392</v>
      </c>
    </row>
    <row r="58" spans="1:19" ht="12.75">
      <c r="A58" s="6">
        <v>11</v>
      </c>
      <c r="B58" s="6" t="s">
        <v>448</v>
      </c>
      <c r="C58" s="6">
        <v>69</v>
      </c>
      <c r="E58" s="22">
        <v>54</v>
      </c>
      <c r="F58" s="5">
        <v>13</v>
      </c>
      <c r="G58" s="5" t="s">
        <v>500</v>
      </c>
      <c r="H58" s="5">
        <v>101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9">
        <f aca="true" t="shared" si="1" ref="O58:O65">+I58+J58*3+K58*7+L58*15+M58*31+N58*63</f>
        <v>1</v>
      </c>
      <c r="P58" s="40" t="s">
        <v>196</v>
      </c>
      <c r="R58" s="7" t="s">
        <v>504</v>
      </c>
      <c r="S58" s="7">
        <v>564</v>
      </c>
    </row>
    <row r="59" spans="1:19" ht="12.75">
      <c r="A59" s="5">
        <v>6</v>
      </c>
      <c r="B59" s="5" t="s">
        <v>476</v>
      </c>
      <c r="C59" s="5">
        <v>33</v>
      </c>
      <c r="E59" s="22">
        <v>54</v>
      </c>
      <c r="F59" s="5">
        <v>15</v>
      </c>
      <c r="G59" s="5" t="s">
        <v>481</v>
      </c>
      <c r="H59" s="5">
        <v>101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9">
        <f t="shared" si="1"/>
        <v>1</v>
      </c>
      <c r="P59" s="40" t="s">
        <v>196</v>
      </c>
      <c r="R59" s="8" t="s">
        <v>505</v>
      </c>
      <c r="S59" s="8">
        <v>104</v>
      </c>
    </row>
    <row r="60" spans="5:19" ht="12.75">
      <c r="E60" s="22">
        <v>57</v>
      </c>
      <c r="F60" s="5">
        <v>11</v>
      </c>
      <c r="G60" s="5" t="s">
        <v>506</v>
      </c>
      <c r="H60" s="5">
        <v>102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9">
        <f t="shared" si="1"/>
        <v>0</v>
      </c>
      <c r="P60" s="40" t="s">
        <v>736</v>
      </c>
      <c r="R60" s="8" t="s">
        <v>507</v>
      </c>
      <c r="S60" s="8">
        <v>216</v>
      </c>
    </row>
    <row r="61" spans="1:19" ht="12.75">
      <c r="A61" s="6">
        <v>3</v>
      </c>
      <c r="B61" s="6" t="s">
        <v>435</v>
      </c>
      <c r="C61" s="6">
        <v>101</v>
      </c>
      <c r="E61" s="22">
        <v>57</v>
      </c>
      <c r="F61" s="5">
        <v>13</v>
      </c>
      <c r="G61" s="5" t="s">
        <v>508</v>
      </c>
      <c r="H61" s="5">
        <v>102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9">
        <f t="shared" si="1"/>
        <v>0</v>
      </c>
      <c r="P61" s="40" t="s">
        <v>736</v>
      </c>
      <c r="R61" s="8" t="s">
        <v>509</v>
      </c>
      <c r="S61" s="8">
        <v>1584</v>
      </c>
    </row>
    <row r="62" spans="1:19" ht="12.75">
      <c r="A62" s="5">
        <v>14</v>
      </c>
      <c r="B62" s="5" t="s">
        <v>495</v>
      </c>
      <c r="C62" s="5">
        <v>1</v>
      </c>
      <c r="E62" s="22">
        <v>57</v>
      </c>
      <c r="F62" s="5">
        <v>14</v>
      </c>
      <c r="G62" s="5" t="s">
        <v>510</v>
      </c>
      <c r="H62" s="5">
        <v>102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9">
        <f t="shared" si="1"/>
        <v>0</v>
      </c>
      <c r="P62" s="40" t="s">
        <v>736</v>
      </c>
      <c r="R62" s="8" t="s">
        <v>511</v>
      </c>
      <c r="S62" s="8">
        <v>8</v>
      </c>
    </row>
    <row r="63" spans="5:19" ht="12.75">
      <c r="E63" s="22">
        <v>57</v>
      </c>
      <c r="F63" s="5">
        <v>14</v>
      </c>
      <c r="G63" s="5" t="s">
        <v>512</v>
      </c>
      <c r="H63" s="5">
        <v>102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9">
        <f t="shared" si="1"/>
        <v>0</v>
      </c>
      <c r="P63" s="40" t="s">
        <v>736</v>
      </c>
      <c r="R63" s="9" t="s">
        <v>513</v>
      </c>
      <c r="S63" s="9">
        <v>656</v>
      </c>
    </row>
    <row r="64" spans="1:19" ht="12.75">
      <c r="A64" s="6">
        <v>7</v>
      </c>
      <c r="B64" s="6" t="s">
        <v>451</v>
      </c>
      <c r="C64" s="6">
        <v>100</v>
      </c>
      <c r="E64" s="22">
        <v>57</v>
      </c>
      <c r="F64" s="5">
        <v>15</v>
      </c>
      <c r="G64" s="5" t="s">
        <v>514</v>
      </c>
      <c r="H64" s="5">
        <v>102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39">
        <f t="shared" si="1"/>
        <v>0</v>
      </c>
      <c r="P64" s="40" t="s">
        <v>736</v>
      </c>
      <c r="R64" s="9" t="s">
        <v>515</v>
      </c>
      <c r="S64" s="9">
        <v>64</v>
      </c>
    </row>
    <row r="65" spans="1:19" ht="12.75">
      <c r="A65" s="5">
        <v>10</v>
      </c>
      <c r="B65" s="5" t="s">
        <v>501</v>
      </c>
      <c r="C65" s="5">
        <v>2</v>
      </c>
      <c r="E65" s="22">
        <v>57</v>
      </c>
      <c r="F65" s="5">
        <v>15</v>
      </c>
      <c r="G65" s="5" t="s">
        <v>516</v>
      </c>
      <c r="H65" s="5">
        <v>102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9">
        <f t="shared" si="1"/>
        <v>0</v>
      </c>
      <c r="P65" s="40" t="s">
        <v>736</v>
      </c>
      <c r="R65" s="12" t="s">
        <v>517</v>
      </c>
      <c r="S65" s="12">
        <v>288</v>
      </c>
    </row>
    <row r="66" spans="5:16" ht="12.75">
      <c r="E66" s="22">
        <v>57</v>
      </c>
      <c r="F66" s="5">
        <v>16</v>
      </c>
      <c r="G66" s="5" t="s">
        <v>518</v>
      </c>
      <c r="H66" s="5">
        <v>102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9">
        <f t="shared" si="0"/>
        <v>0</v>
      </c>
      <c r="P66" s="40" t="s">
        <v>736</v>
      </c>
    </row>
    <row r="67" spans="1:19" ht="12.75">
      <c r="A67" s="6">
        <v>2</v>
      </c>
      <c r="B67" s="6" t="s">
        <v>403</v>
      </c>
      <c r="C67" s="6">
        <v>102</v>
      </c>
      <c r="E67" s="22">
        <v>57</v>
      </c>
      <c r="F67" s="5">
        <v>16</v>
      </c>
      <c r="G67" s="5" t="s">
        <v>519</v>
      </c>
      <c r="H67" s="5">
        <v>102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9">
        <f t="shared" si="0"/>
        <v>0</v>
      </c>
      <c r="P67" s="40" t="s">
        <v>736</v>
      </c>
      <c r="R67" t="s">
        <v>305</v>
      </c>
      <c r="S67">
        <f>SUM(S3:S65)</f>
        <v>5788</v>
      </c>
    </row>
    <row r="68" spans="6:19" ht="12.75">
      <c r="F68" s="2"/>
      <c r="R68" t="s">
        <v>306</v>
      </c>
      <c r="S68">
        <v>19584</v>
      </c>
    </row>
    <row r="69" spans="1:19" ht="12.75">
      <c r="A69" s="5">
        <v>1</v>
      </c>
      <c r="B69" s="5" t="s">
        <v>525</v>
      </c>
      <c r="C69" s="5">
        <v>67</v>
      </c>
      <c r="R69" t="s">
        <v>307</v>
      </c>
      <c r="S69" s="23">
        <f>+S67/S68</f>
        <v>0.29554738562091504</v>
      </c>
    </row>
    <row r="70" spans="1:3" ht="12.75">
      <c r="A70" s="6">
        <v>16</v>
      </c>
      <c r="B70" s="6" t="s">
        <v>458</v>
      </c>
      <c r="C70" s="6">
        <v>35</v>
      </c>
    </row>
    <row r="71" ht="12.75">
      <c r="S71" s="23"/>
    </row>
    <row r="72" spans="1:19" ht="12.75">
      <c r="A72" s="6">
        <v>9</v>
      </c>
      <c r="B72" s="6" t="s">
        <v>433</v>
      </c>
      <c r="C72" s="6">
        <v>92</v>
      </c>
      <c r="S72" s="23"/>
    </row>
    <row r="73" spans="1:3" ht="12.75">
      <c r="A73" s="5">
        <v>8</v>
      </c>
      <c r="B73" s="5" t="s">
        <v>487</v>
      </c>
      <c r="C73" s="5">
        <v>10</v>
      </c>
    </row>
    <row r="75" spans="1:3" ht="12.75">
      <c r="A75" s="6">
        <v>5</v>
      </c>
      <c r="B75" s="6" t="s">
        <v>417</v>
      </c>
      <c r="C75" s="6">
        <v>101</v>
      </c>
    </row>
    <row r="76" spans="1:3" ht="12.75">
      <c r="A76" s="5">
        <v>12</v>
      </c>
      <c r="B76" s="5" t="s">
        <v>492</v>
      </c>
      <c r="C76" s="5">
        <v>1</v>
      </c>
    </row>
    <row r="78" spans="1:3" ht="12.75">
      <c r="A78" s="6">
        <v>4</v>
      </c>
      <c r="B78" s="6" t="s">
        <v>425</v>
      </c>
      <c r="C78" s="6">
        <v>98</v>
      </c>
    </row>
    <row r="79" spans="1:3" ht="12.75">
      <c r="A79" s="5">
        <v>13</v>
      </c>
      <c r="B79" s="5" t="s">
        <v>484</v>
      </c>
      <c r="C79" s="5">
        <v>4</v>
      </c>
    </row>
    <row r="81" spans="1:3" ht="12.75">
      <c r="A81" s="6">
        <v>6</v>
      </c>
      <c r="B81" s="6" t="s">
        <v>452</v>
      </c>
      <c r="C81" s="6">
        <v>96</v>
      </c>
    </row>
    <row r="82" spans="1:3" ht="12.75">
      <c r="A82" s="5">
        <v>11</v>
      </c>
      <c r="B82" s="5" t="s">
        <v>588</v>
      </c>
      <c r="C82" s="5">
        <v>6</v>
      </c>
    </row>
    <row r="84" spans="1:3" ht="12.75">
      <c r="A84" s="6">
        <v>3</v>
      </c>
      <c r="B84" s="6" t="s">
        <v>407</v>
      </c>
      <c r="C84" s="6">
        <v>101</v>
      </c>
    </row>
    <row r="85" spans="1:3" ht="12.75">
      <c r="A85" s="5">
        <v>14</v>
      </c>
      <c r="B85" s="5" t="s">
        <v>497</v>
      </c>
      <c r="C85" s="5">
        <v>1</v>
      </c>
    </row>
    <row r="87" spans="1:3" ht="12.75">
      <c r="A87" s="6">
        <v>7</v>
      </c>
      <c r="B87" s="6" t="s">
        <v>438</v>
      </c>
      <c r="C87" s="6">
        <v>93</v>
      </c>
    </row>
    <row r="88" spans="1:3" ht="12.75">
      <c r="A88" s="5">
        <v>10</v>
      </c>
      <c r="B88" s="5" t="s">
        <v>479</v>
      </c>
      <c r="C88" s="5">
        <v>9</v>
      </c>
    </row>
    <row r="90" spans="1:3" ht="12.75">
      <c r="A90" s="6">
        <v>2</v>
      </c>
      <c r="B90" s="6" t="s">
        <v>420</v>
      </c>
      <c r="C90" s="6">
        <v>96</v>
      </c>
    </row>
    <row r="91" spans="1:3" ht="12.75">
      <c r="A91" s="5">
        <v>15</v>
      </c>
      <c r="B91" s="5" t="s">
        <v>489</v>
      </c>
      <c r="C91" s="5">
        <v>6</v>
      </c>
    </row>
    <row r="93" ht="12.75">
      <c r="A93" s="1" t="s">
        <v>229</v>
      </c>
    </row>
    <row r="95" spans="1:3" ht="12.75">
      <c r="A95" s="7">
        <v>1</v>
      </c>
      <c r="B95" s="7" t="s">
        <v>400</v>
      </c>
      <c r="C95" s="7">
        <v>102</v>
      </c>
    </row>
    <row r="97" spans="1:3" ht="12.75">
      <c r="A97" s="7">
        <v>4</v>
      </c>
      <c r="B97" s="7" t="s">
        <v>419</v>
      </c>
      <c r="C97" s="7">
        <v>98</v>
      </c>
    </row>
    <row r="98" spans="1:3" ht="12.75">
      <c r="A98" s="6">
        <v>12</v>
      </c>
      <c r="B98" s="6" t="s">
        <v>411</v>
      </c>
      <c r="C98" s="6">
        <v>2</v>
      </c>
    </row>
    <row r="99" spans="1:3" ht="12.75">
      <c r="A99" s="5">
        <v>5</v>
      </c>
      <c r="B99" s="5" t="s">
        <v>414</v>
      </c>
      <c r="C99" s="5">
        <v>1</v>
      </c>
    </row>
    <row r="100" spans="1:3" ht="12.75">
      <c r="A100" s="5">
        <v>13</v>
      </c>
      <c r="B100" s="5" t="s">
        <v>422</v>
      </c>
      <c r="C100" s="5">
        <v>1</v>
      </c>
    </row>
    <row r="102" spans="1:3" ht="12.75">
      <c r="A102" s="7">
        <v>3</v>
      </c>
      <c r="B102" s="7" t="s">
        <v>409</v>
      </c>
      <c r="C102" s="7">
        <v>101</v>
      </c>
    </row>
    <row r="103" spans="1:3" ht="12.75">
      <c r="A103" s="5">
        <v>11</v>
      </c>
      <c r="B103" s="5" t="s">
        <v>428</v>
      </c>
      <c r="C103" s="5">
        <v>1</v>
      </c>
    </row>
    <row r="105" spans="1:3" ht="12.75">
      <c r="A105" s="7">
        <v>2</v>
      </c>
      <c r="B105" s="7" t="s">
        <v>423</v>
      </c>
      <c r="C105" s="7">
        <v>100</v>
      </c>
    </row>
    <row r="106" spans="1:3" ht="12.75">
      <c r="A106" s="6">
        <v>7</v>
      </c>
      <c r="B106" s="6" t="s">
        <v>437</v>
      </c>
      <c r="C106" s="6">
        <v>1</v>
      </c>
    </row>
    <row r="107" spans="1:3" ht="12.75">
      <c r="A107" s="5">
        <v>10</v>
      </c>
      <c r="B107" s="5" t="s">
        <v>440</v>
      </c>
      <c r="C107" s="5">
        <v>1</v>
      </c>
    </row>
    <row r="109" spans="1:3" ht="12.75">
      <c r="A109" s="7">
        <v>1</v>
      </c>
      <c r="B109" s="7" t="s">
        <v>401</v>
      </c>
      <c r="C109" s="7">
        <v>101</v>
      </c>
    </row>
    <row r="110" spans="1:3" ht="12.75">
      <c r="A110" s="5">
        <v>16</v>
      </c>
      <c r="B110" s="5" t="s">
        <v>450</v>
      </c>
      <c r="C110" s="5">
        <v>1</v>
      </c>
    </row>
    <row r="112" spans="1:3" ht="12.75">
      <c r="A112" s="7">
        <v>4</v>
      </c>
      <c r="B112" s="7" t="s">
        <v>431</v>
      </c>
      <c r="C112" s="7">
        <v>90</v>
      </c>
    </row>
    <row r="113" spans="1:3" ht="12.75">
      <c r="A113" s="6">
        <v>5</v>
      </c>
      <c r="B113" s="6" t="s">
        <v>445</v>
      </c>
      <c r="C113" s="6">
        <v>12</v>
      </c>
    </row>
    <row r="115" spans="1:3" ht="12.75">
      <c r="A115" s="7">
        <v>6</v>
      </c>
      <c r="B115" s="7" t="s">
        <v>412</v>
      </c>
      <c r="C115" s="7">
        <v>90</v>
      </c>
    </row>
    <row r="116" spans="1:3" ht="12.75">
      <c r="A116" s="6">
        <v>3</v>
      </c>
      <c r="B116" s="6" t="s">
        <v>443</v>
      </c>
      <c r="C116" s="6">
        <v>12</v>
      </c>
    </row>
    <row r="118" spans="1:3" ht="12.75">
      <c r="A118" s="7">
        <v>2</v>
      </c>
      <c r="B118" s="7" t="s">
        <v>415</v>
      </c>
      <c r="C118" s="7">
        <v>99</v>
      </c>
    </row>
    <row r="119" spans="1:3" ht="12.75">
      <c r="A119" s="6">
        <v>10</v>
      </c>
      <c r="B119" s="6" t="s">
        <v>464</v>
      </c>
      <c r="C119" s="6">
        <v>3</v>
      </c>
    </row>
    <row r="121" spans="1:3" ht="12.75">
      <c r="A121" s="7">
        <v>1</v>
      </c>
      <c r="B121" s="7" t="s">
        <v>398</v>
      </c>
      <c r="C121" s="7">
        <v>102</v>
      </c>
    </row>
    <row r="123" spans="1:3" ht="12.75">
      <c r="A123" s="7">
        <v>4</v>
      </c>
      <c r="B123" s="7" t="s">
        <v>429</v>
      </c>
      <c r="C123" s="7">
        <v>81</v>
      </c>
    </row>
    <row r="124" spans="1:3" ht="12.75">
      <c r="A124" s="6">
        <v>5</v>
      </c>
      <c r="B124" s="6" t="s">
        <v>441</v>
      </c>
      <c r="C124" s="6">
        <v>19</v>
      </c>
    </row>
    <row r="125" spans="1:3" ht="12.75">
      <c r="A125" s="5">
        <v>12</v>
      </c>
      <c r="B125" s="5" t="s">
        <v>462</v>
      </c>
      <c r="C125" s="5">
        <v>2</v>
      </c>
    </row>
    <row r="127" spans="1:3" ht="12.75">
      <c r="A127" s="7">
        <v>3</v>
      </c>
      <c r="B127" s="7" t="s">
        <v>435</v>
      </c>
      <c r="C127" s="7">
        <v>73</v>
      </c>
    </row>
    <row r="128" spans="1:3" ht="12.75">
      <c r="A128" s="6">
        <v>11</v>
      </c>
      <c r="B128" s="6" t="s">
        <v>448</v>
      </c>
      <c r="C128" s="6">
        <v>26</v>
      </c>
    </row>
    <row r="129" spans="1:3" ht="12.75">
      <c r="A129" s="5">
        <v>6</v>
      </c>
      <c r="B129" s="5" t="s">
        <v>476</v>
      </c>
      <c r="C129" s="5">
        <v>2</v>
      </c>
    </row>
    <row r="130" spans="1:3" ht="12.75">
      <c r="A130" s="5">
        <v>14</v>
      </c>
      <c r="B130" s="5" t="s">
        <v>495</v>
      </c>
      <c r="C130" s="5">
        <v>1</v>
      </c>
    </row>
    <row r="132" spans="1:3" ht="12.75">
      <c r="A132" s="7">
        <v>2</v>
      </c>
      <c r="B132" s="7" t="s">
        <v>403</v>
      </c>
      <c r="C132" s="7">
        <v>101</v>
      </c>
    </row>
    <row r="133" spans="1:3" ht="12.75">
      <c r="A133" s="6">
        <v>7</v>
      </c>
      <c r="B133" s="6" t="s">
        <v>451</v>
      </c>
      <c r="C133" s="6">
        <v>1</v>
      </c>
    </row>
    <row r="135" spans="1:3" ht="12.75">
      <c r="A135" s="6">
        <v>9</v>
      </c>
      <c r="B135" s="6" t="s">
        <v>433</v>
      </c>
      <c r="C135" s="6">
        <v>73</v>
      </c>
    </row>
    <row r="136" spans="1:3" ht="12.75">
      <c r="A136" s="5">
        <v>1</v>
      </c>
      <c r="B136" s="5" t="s">
        <v>525</v>
      </c>
      <c r="C136" s="5">
        <v>14</v>
      </c>
    </row>
    <row r="137" spans="1:3" ht="12.75">
      <c r="A137" s="7">
        <v>16</v>
      </c>
      <c r="B137" s="7" t="s">
        <v>458</v>
      </c>
      <c r="C137" s="7">
        <v>13</v>
      </c>
    </row>
    <row r="138" spans="1:3" ht="12.75">
      <c r="A138" s="5">
        <v>8</v>
      </c>
      <c r="B138" s="5" t="s">
        <v>487</v>
      </c>
      <c r="C138" s="5">
        <v>2</v>
      </c>
    </row>
    <row r="140" spans="1:3" ht="12.75">
      <c r="A140" s="7">
        <v>5</v>
      </c>
      <c r="B140" s="7" t="s">
        <v>417</v>
      </c>
      <c r="C140" s="7">
        <v>63</v>
      </c>
    </row>
    <row r="141" spans="1:3" ht="12.75">
      <c r="A141" s="6">
        <v>4</v>
      </c>
      <c r="B141" s="6" t="s">
        <v>425</v>
      </c>
      <c r="C141" s="6">
        <v>36</v>
      </c>
    </row>
    <row r="142" spans="1:3" ht="12.75">
      <c r="A142" s="5">
        <v>13</v>
      </c>
      <c r="B142" s="5" t="s">
        <v>484</v>
      </c>
      <c r="C142" s="5">
        <v>2</v>
      </c>
    </row>
    <row r="143" spans="1:3" ht="12.75">
      <c r="A143" s="5">
        <v>12</v>
      </c>
      <c r="B143" s="5" t="s">
        <v>492</v>
      </c>
      <c r="C143" s="5">
        <v>1</v>
      </c>
    </row>
    <row r="145" spans="1:3" ht="12.75">
      <c r="A145" s="7">
        <v>3</v>
      </c>
      <c r="B145" s="7" t="s">
        <v>407</v>
      </c>
      <c r="C145" s="7">
        <v>99</v>
      </c>
    </row>
    <row r="146" spans="1:3" ht="12.75">
      <c r="A146" s="6">
        <v>6</v>
      </c>
      <c r="B146" s="6" t="s">
        <v>452</v>
      </c>
      <c r="C146" s="6">
        <v>1</v>
      </c>
    </row>
    <row r="147" spans="1:3" ht="12.75">
      <c r="A147" s="5">
        <v>11</v>
      </c>
      <c r="B147" s="5" t="s">
        <v>588</v>
      </c>
      <c r="C147" s="5">
        <v>1</v>
      </c>
    </row>
    <row r="148" spans="1:3" ht="12.75">
      <c r="A148" s="5">
        <v>14</v>
      </c>
      <c r="B148" s="5" t="s">
        <v>497</v>
      </c>
      <c r="C148" s="5">
        <v>1</v>
      </c>
    </row>
    <row r="150" spans="1:3" ht="12.75">
      <c r="A150" s="7">
        <v>2</v>
      </c>
      <c r="B150" s="7" t="s">
        <v>420</v>
      </c>
      <c r="C150" s="7">
        <v>78</v>
      </c>
    </row>
    <row r="151" spans="1:3" ht="12.75">
      <c r="A151" s="6">
        <v>7</v>
      </c>
      <c r="B151" s="6" t="s">
        <v>438</v>
      </c>
      <c r="C151" s="6">
        <v>18</v>
      </c>
    </row>
    <row r="152" spans="1:3" ht="12.75">
      <c r="A152" s="5">
        <v>10</v>
      </c>
      <c r="B152" s="5" t="s">
        <v>479</v>
      </c>
      <c r="C152" s="5">
        <v>3</v>
      </c>
    </row>
    <row r="153" spans="1:3" ht="12.75">
      <c r="A153" s="5">
        <v>15</v>
      </c>
      <c r="B153" s="5" t="s">
        <v>489</v>
      </c>
      <c r="C153" s="5">
        <v>3</v>
      </c>
    </row>
    <row r="155" ht="12.75">
      <c r="A155" s="1" t="s">
        <v>395</v>
      </c>
    </row>
    <row r="157" spans="1:3" ht="12.75">
      <c r="A157" s="8">
        <v>1</v>
      </c>
      <c r="B157" s="8" t="s">
        <v>400</v>
      </c>
      <c r="C157" s="8">
        <v>97</v>
      </c>
    </row>
    <row r="158" spans="1:3" ht="12.75">
      <c r="A158" s="7">
        <v>4</v>
      </c>
      <c r="B158" s="7" t="s">
        <v>419</v>
      </c>
      <c r="C158" s="7">
        <v>5</v>
      </c>
    </row>
    <row r="160" spans="1:3" ht="12.75">
      <c r="A160" s="8">
        <v>3</v>
      </c>
      <c r="B160" s="8" t="s">
        <v>409</v>
      </c>
      <c r="C160" s="8">
        <v>91</v>
      </c>
    </row>
    <row r="161" spans="1:3" ht="12.75">
      <c r="A161" s="7">
        <v>2</v>
      </c>
      <c r="B161" s="7" t="s">
        <v>423</v>
      </c>
      <c r="C161" s="7">
        <v>10</v>
      </c>
    </row>
    <row r="162" spans="1:3" ht="12.75">
      <c r="A162" s="5">
        <v>10</v>
      </c>
      <c r="B162" s="5" t="s">
        <v>440</v>
      </c>
      <c r="C162" s="5">
        <v>1</v>
      </c>
    </row>
    <row r="164" spans="1:3" ht="12.75">
      <c r="A164" s="8">
        <v>1</v>
      </c>
      <c r="B164" s="8" t="s">
        <v>401</v>
      </c>
      <c r="C164" s="8">
        <v>98</v>
      </c>
    </row>
    <row r="165" spans="1:3" ht="12.75">
      <c r="A165" s="7">
        <v>4</v>
      </c>
      <c r="B165" s="7" t="s">
        <v>431</v>
      </c>
      <c r="C165" s="7">
        <v>3</v>
      </c>
    </row>
    <row r="166" spans="1:3" ht="12.75">
      <c r="A166" s="6">
        <v>5</v>
      </c>
      <c r="B166" s="6" t="s">
        <v>445</v>
      </c>
      <c r="C166" s="6">
        <v>1</v>
      </c>
    </row>
    <row r="168" spans="1:3" ht="12.75">
      <c r="A168" s="8">
        <v>6</v>
      </c>
      <c r="B168" s="8" t="s">
        <v>412</v>
      </c>
      <c r="C168" s="8">
        <v>59</v>
      </c>
    </row>
    <row r="169" spans="1:3" ht="12.75">
      <c r="A169" s="7">
        <v>2</v>
      </c>
      <c r="B169" s="7" t="s">
        <v>415</v>
      </c>
      <c r="C169" s="7">
        <v>38</v>
      </c>
    </row>
    <row r="170" spans="1:3" ht="12.75">
      <c r="A170" s="6">
        <v>3</v>
      </c>
      <c r="B170" s="6" t="s">
        <v>443</v>
      </c>
      <c r="C170" s="6">
        <v>5</v>
      </c>
    </row>
    <row r="172" spans="1:3" ht="12.75">
      <c r="A172" s="8">
        <v>1</v>
      </c>
      <c r="B172" s="8" t="s">
        <v>398</v>
      </c>
      <c r="C172" s="8">
        <v>99</v>
      </c>
    </row>
    <row r="173" spans="1:3" ht="12.75">
      <c r="A173" s="7">
        <v>4</v>
      </c>
      <c r="B173" s="7" t="s">
        <v>429</v>
      </c>
      <c r="C173" s="7">
        <v>1</v>
      </c>
    </row>
    <row r="174" spans="1:3" ht="12.75">
      <c r="A174" s="6">
        <v>5</v>
      </c>
      <c r="B174" s="6" t="s">
        <v>441</v>
      </c>
      <c r="C174" s="6">
        <v>1</v>
      </c>
    </row>
    <row r="175" spans="1:3" ht="12.75">
      <c r="A175" s="5">
        <v>12</v>
      </c>
      <c r="B175" s="5" t="s">
        <v>462</v>
      </c>
      <c r="C175" s="5">
        <v>1</v>
      </c>
    </row>
    <row r="177" spans="1:3" ht="12.75">
      <c r="A177" s="8">
        <v>2</v>
      </c>
      <c r="B177" s="8" t="s">
        <v>403</v>
      </c>
      <c r="C177" s="8">
        <v>98</v>
      </c>
    </row>
    <row r="178" spans="1:3" ht="12.75">
      <c r="A178" s="7">
        <v>3</v>
      </c>
      <c r="B178" s="7" t="s">
        <v>435</v>
      </c>
      <c r="C178" s="7">
        <v>2</v>
      </c>
    </row>
    <row r="179" spans="1:3" ht="12.75">
      <c r="A179" s="6">
        <v>7</v>
      </c>
      <c r="B179" s="6" t="s">
        <v>451</v>
      </c>
      <c r="C179" s="6">
        <v>1</v>
      </c>
    </row>
    <row r="180" spans="1:3" ht="12.75">
      <c r="A180" s="6">
        <v>11</v>
      </c>
      <c r="B180" s="6" t="s">
        <v>448</v>
      </c>
      <c r="C180" s="6">
        <v>1</v>
      </c>
    </row>
    <row r="182" spans="1:3" ht="12.75">
      <c r="A182" s="7">
        <v>5</v>
      </c>
      <c r="B182" s="7" t="s">
        <v>417</v>
      </c>
      <c r="C182" s="7">
        <v>52</v>
      </c>
    </row>
    <row r="183" spans="1:3" ht="12.75">
      <c r="A183" s="6">
        <v>4</v>
      </c>
      <c r="B183" s="6" t="s">
        <v>425</v>
      </c>
      <c r="C183" s="6">
        <v>29</v>
      </c>
    </row>
    <row r="184" spans="1:3" ht="12.75">
      <c r="A184" s="6">
        <v>9</v>
      </c>
      <c r="B184" s="6" t="s">
        <v>433</v>
      </c>
      <c r="C184" s="6">
        <v>11</v>
      </c>
    </row>
    <row r="185" spans="1:3" ht="12.75">
      <c r="A185" s="5">
        <v>1</v>
      </c>
      <c r="B185" s="5" t="s">
        <v>525</v>
      </c>
      <c r="C185" s="5">
        <v>4</v>
      </c>
    </row>
    <row r="186" spans="1:3" ht="12.75">
      <c r="A186" s="8">
        <v>16</v>
      </c>
      <c r="B186" s="8" t="s">
        <v>458</v>
      </c>
      <c r="C186" s="8">
        <v>3</v>
      </c>
    </row>
    <row r="187" spans="1:3" ht="12.75">
      <c r="A187" s="5">
        <v>13</v>
      </c>
      <c r="B187" s="5" t="s">
        <v>484</v>
      </c>
      <c r="C187" s="5">
        <v>2</v>
      </c>
    </row>
    <row r="188" spans="1:3" ht="12.75">
      <c r="A188" s="5">
        <v>12</v>
      </c>
      <c r="B188" s="5" t="s">
        <v>492</v>
      </c>
      <c r="C188" s="5">
        <v>1</v>
      </c>
    </row>
    <row r="190" spans="1:3" ht="12.75">
      <c r="A190" s="7">
        <v>3</v>
      </c>
      <c r="B190" s="7" t="s">
        <v>407</v>
      </c>
      <c r="C190" s="7">
        <v>61</v>
      </c>
    </row>
    <row r="191" spans="1:3" ht="12.75">
      <c r="A191" s="8">
        <v>2</v>
      </c>
      <c r="B191" s="8" t="s">
        <v>420</v>
      </c>
      <c r="C191" s="8">
        <v>33</v>
      </c>
    </row>
    <row r="192" spans="1:3" ht="12.75">
      <c r="A192" s="6">
        <v>7</v>
      </c>
      <c r="B192" s="6" t="s">
        <v>438</v>
      </c>
      <c r="C192" s="6">
        <v>6</v>
      </c>
    </row>
    <row r="193" spans="1:3" ht="12.75">
      <c r="A193" s="5">
        <v>10</v>
      </c>
      <c r="B193" s="5" t="s">
        <v>479</v>
      </c>
      <c r="C193" s="5">
        <v>1</v>
      </c>
    </row>
    <row r="194" spans="1:3" ht="12.75">
      <c r="A194" s="5">
        <v>11</v>
      </c>
      <c r="B194" s="5" t="s">
        <v>482</v>
      </c>
      <c r="C194" s="5">
        <v>1</v>
      </c>
    </row>
    <row r="196" ht="12.75">
      <c r="A196" s="1" t="s">
        <v>230</v>
      </c>
    </row>
    <row r="198" spans="1:3" ht="12.75">
      <c r="A198" s="9">
        <v>1</v>
      </c>
      <c r="B198" s="9" t="s">
        <v>400</v>
      </c>
      <c r="C198" s="9">
        <v>88</v>
      </c>
    </row>
    <row r="199" spans="1:3" ht="12.75">
      <c r="A199" s="8">
        <v>3</v>
      </c>
      <c r="B199" s="8" t="s">
        <v>409</v>
      </c>
      <c r="C199" s="8">
        <v>11</v>
      </c>
    </row>
    <row r="200" spans="1:3" ht="12.75">
      <c r="A200" s="7">
        <v>4</v>
      </c>
      <c r="B200" s="7" t="s">
        <v>419</v>
      </c>
      <c r="C200" s="7">
        <v>2</v>
      </c>
    </row>
    <row r="201" spans="1:3" ht="12.75">
      <c r="A201" s="7">
        <v>2</v>
      </c>
      <c r="B201" s="7" t="s">
        <v>423</v>
      </c>
      <c r="C201" s="7">
        <v>1</v>
      </c>
    </row>
    <row r="203" spans="1:3" ht="12.75">
      <c r="A203" s="9">
        <v>1</v>
      </c>
      <c r="B203" s="9" t="s">
        <v>401</v>
      </c>
      <c r="C203" s="9">
        <v>83</v>
      </c>
    </row>
    <row r="204" spans="1:3" ht="12.75">
      <c r="A204" s="8">
        <v>6</v>
      </c>
      <c r="B204" s="8" t="s">
        <v>412</v>
      </c>
      <c r="C204" s="8">
        <v>11</v>
      </c>
    </row>
    <row r="205" spans="1:3" ht="12.75">
      <c r="A205" s="7">
        <v>2</v>
      </c>
      <c r="B205" s="7" t="s">
        <v>415</v>
      </c>
      <c r="C205" s="7">
        <v>5</v>
      </c>
    </row>
    <row r="206" spans="1:3" ht="12.75">
      <c r="A206" s="7">
        <v>4</v>
      </c>
      <c r="B206" s="7" t="s">
        <v>431</v>
      </c>
      <c r="C206" s="7">
        <v>2</v>
      </c>
    </row>
    <row r="207" spans="1:3" ht="12.75">
      <c r="A207" s="6">
        <v>3</v>
      </c>
      <c r="B207" s="6" t="s">
        <v>443</v>
      </c>
      <c r="C207" s="6">
        <v>1</v>
      </c>
    </row>
    <row r="209" spans="1:3" ht="12.75">
      <c r="A209" s="9">
        <v>1</v>
      </c>
      <c r="B209" s="9" t="s">
        <v>398</v>
      </c>
      <c r="C209" s="9">
        <v>65</v>
      </c>
    </row>
    <row r="210" spans="1:3" ht="12.75">
      <c r="A210" s="8">
        <v>2</v>
      </c>
      <c r="B210" s="8" t="s">
        <v>403</v>
      </c>
      <c r="C210" s="8">
        <v>34</v>
      </c>
    </row>
    <row r="211" spans="1:3" ht="12.75">
      <c r="A211" s="7">
        <v>4</v>
      </c>
      <c r="B211" s="7" t="s">
        <v>429</v>
      </c>
      <c r="C211" s="7">
        <v>1</v>
      </c>
    </row>
    <row r="212" spans="1:3" ht="12.75">
      <c r="A212" s="6">
        <v>5</v>
      </c>
      <c r="B212" s="6" t="s">
        <v>441</v>
      </c>
      <c r="C212" s="6">
        <v>1</v>
      </c>
    </row>
    <row r="213" spans="1:3" ht="12.75">
      <c r="A213" s="5">
        <v>12</v>
      </c>
      <c r="B213" s="5" t="s">
        <v>462</v>
      </c>
      <c r="C213" s="5">
        <v>1</v>
      </c>
    </row>
    <row r="215" spans="1:3" ht="12.75">
      <c r="A215" s="7">
        <v>3</v>
      </c>
      <c r="B215" s="7" t="s">
        <v>407</v>
      </c>
      <c r="C215" s="7">
        <v>40</v>
      </c>
    </row>
    <row r="216" spans="1:3" ht="12.75">
      <c r="A216" s="7">
        <v>5</v>
      </c>
      <c r="B216" s="7" t="s">
        <v>417</v>
      </c>
      <c r="C216" s="7">
        <v>23</v>
      </c>
    </row>
    <row r="217" spans="1:3" ht="12.75">
      <c r="A217" s="9">
        <v>2</v>
      </c>
      <c r="B217" s="9" t="s">
        <v>420</v>
      </c>
      <c r="C217" s="9">
        <v>20</v>
      </c>
    </row>
    <row r="218" spans="1:3" ht="12.75">
      <c r="A218" s="6">
        <v>4</v>
      </c>
      <c r="B218" s="6" t="s">
        <v>425</v>
      </c>
      <c r="C218" s="6">
        <v>9</v>
      </c>
    </row>
    <row r="219" spans="1:3" ht="12.75">
      <c r="A219" s="6">
        <v>7</v>
      </c>
      <c r="B219" s="6" t="s">
        <v>438</v>
      </c>
      <c r="C219" s="6">
        <v>4</v>
      </c>
    </row>
    <row r="220" spans="1:3" ht="12.75">
      <c r="A220" s="5">
        <v>1</v>
      </c>
      <c r="B220" s="5" t="s">
        <v>525</v>
      </c>
      <c r="C220" s="5">
        <v>2</v>
      </c>
    </row>
    <row r="221" spans="1:3" ht="12.75">
      <c r="A221" s="6">
        <v>9</v>
      </c>
      <c r="B221" s="6" t="s">
        <v>433</v>
      </c>
      <c r="C221" s="6">
        <v>1</v>
      </c>
    </row>
    <row r="222" spans="1:3" ht="12.75">
      <c r="A222" s="5">
        <v>10</v>
      </c>
      <c r="B222" s="5" t="s">
        <v>479</v>
      </c>
      <c r="C222" s="5">
        <v>1</v>
      </c>
    </row>
    <row r="223" spans="1:3" ht="12.75">
      <c r="A223" s="5">
        <v>11</v>
      </c>
      <c r="B223" s="5" t="s">
        <v>482</v>
      </c>
      <c r="C223" s="5">
        <v>1</v>
      </c>
    </row>
    <row r="224" spans="1:3" ht="12.75">
      <c r="A224" s="8">
        <v>16</v>
      </c>
      <c r="B224" s="8" t="s">
        <v>458</v>
      </c>
      <c r="C224" s="8">
        <v>1</v>
      </c>
    </row>
    <row r="226" ht="12.75">
      <c r="A226" s="1" t="s">
        <v>232</v>
      </c>
    </row>
    <row r="228" spans="1:3" ht="12.75">
      <c r="A228" s="12">
        <v>1</v>
      </c>
      <c r="B228" s="12" t="s">
        <v>401</v>
      </c>
      <c r="C228" s="12">
        <v>61</v>
      </c>
    </row>
    <row r="229" spans="1:3" ht="12.75">
      <c r="A229" s="9">
        <v>1</v>
      </c>
      <c r="B229" s="9" t="s">
        <v>400</v>
      </c>
      <c r="C229" s="9">
        <v>27</v>
      </c>
    </row>
    <row r="230" spans="1:3" ht="12.75">
      <c r="A230" s="8">
        <v>6</v>
      </c>
      <c r="B230" s="8" t="s">
        <v>412</v>
      </c>
      <c r="C230" s="8">
        <v>8</v>
      </c>
    </row>
    <row r="231" spans="1:3" ht="12.75">
      <c r="A231" s="7">
        <v>2</v>
      </c>
      <c r="B231" s="7" t="s">
        <v>415</v>
      </c>
      <c r="C231" s="7">
        <v>4</v>
      </c>
    </row>
    <row r="232" spans="1:3" ht="12.75">
      <c r="A232" s="7">
        <v>2</v>
      </c>
      <c r="B232" s="7" t="s">
        <v>423</v>
      </c>
      <c r="C232" s="7">
        <v>1</v>
      </c>
    </row>
    <row r="233" spans="1:3" ht="12.75">
      <c r="A233" s="8">
        <v>3</v>
      </c>
      <c r="B233" s="8" t="s">
        <v>409</v>
      </c>
      <c r="C233" s="8">
        <v>1</v>
      </c>
    </row>
    <row r="235" spans="1:3" ht="12.75">
      <c r="A235" s="12">
        <v>1</v>
      </c>
      <c r="B235" s="12" t="s">
        <v>398</v>
      </c>
      <c r="C235" s="12">
        <v>64</v>
      </c>
    </row>
    <row r="236" spans="1:3" ht="12.75">
      <c r="A236" s="8">
        <v>2</v>
      </c>
      <c r="B236" s="8" t="s">
        <v>403</v>
      </c>
      <c r="C236" s="8">
        <v>32</v>
      </c>
    </row>
    <row r="237" spans="1:3" ht="12.75">
      <c r="A237" s="9">
        <v>2</v>
      </c>
      <c r="B237" s="9" t="s">
        <v>420</v>
      </c>
      <c r="C237" s="9">
        <v>2</v>
      </c>
    </row>
    <row r="238" spans="1:3" ht="12.75">
      <c r="A238" s="7">
        <v>4</v>
      </c>
      <c r="B238" s="7" t="s">
        <v>429</v>
      </c>
      <c r="C238" s="7">
        <v>1</v>
      </c>
    </row>
    <row r="239" spans="1:3" ht="12.75">
      <c r="A239" s="6">
        <v>5</v>
      </c>
      <c r="B239" s="6" t="s">
        <v>441</v>
      </c>
      <c r="C239" s="6">
        <v>1</v>
      </c>
    </row>
    <row r="240" spans="1:3" ht="12.75">
      <c r="A240" s="6">
        <v>7</v>
      </c>
      <c r="B240" s="6" t="s">
        <v>438</v>
      </c>
      <c r="C240" s="6">
        <v>1</v>
      </c>
    </row>
    <row r="241" spans="1:3" ht="12.75">
      <c r="A241" s="5">
        <v>12</v>
      </c>
      <c r="B241" s="5" t="s">
        <v>462</v>
      </c>
      <c r="C241" s="5">
        <v>1</v>
      </c>
    </row>
    <row r="243" ht="12.75">
      <c r="A243" s="1" t="s">
        <v>233</v>
      </c>
    </row>
    <row r="245" spans="1:3" ht="12.75">
      <c r="A245" s="13">
        <v>1</v>
      </c>
      <c r="B245" s="13" t="s">
        <v>398</v>
      </c>
      <c r="C245" s="13">
        <v>55</v>
      </c>
    </row>
    <row r="246" spans="1:3" ht="12.75">
      <c r="A246" s="8">
        <v>2</v>
      </c>
      <c r="B246" s="8" t="s">
        <v>403</v>
      </c>
      <c r="C246" s="8">
        <v>25</v>
      </c>
    </row>
    <row r="247" spans="1:3" ht="12.75">
      <c r="A247" s="12">
        <v>1</v>
      </c>
      <c r="B247" s="12" t="s">
        <v>401</v>
      </c>
      <c r="C247" s="12">
        <v>9</v>
      </c>
    </row>
    <row r="248" spans="1:3" ht="12.75">
      <c r="A248" s="9">
        <v>1</v>
      </c>
      <c r="B248" s="9" t="s">
        <v>400</v>
      </c>
      <c r="C248" s="9">
        <v>7</v>
      </c>
    </row>
    <row r="249" spans="1:3" ht="12.75">
      <c r="A249" s="7">
        <v>2</v>
      </c>
      <c r="B249" s="7" t="s">
        <v>415</v>
      </c>
      <c r="C249" s="7">
        <v>2</v>
      </c>
    </row>
    <row r="250" spans="1:3" ht="12.75">
      <c r="A250" s="9">
        <v>2</v>
      </c>
      <c r="B250" s="9" t="s">
        <v>420</v>
      </c>
      <c r="C250" s="9">
        <v>1</v>
      </c>
    </row>
    <row r="251" spans="1:3" ht="12.75">
      <c r="A251" s="7">
        <v>4</v>
      </c>
      <c r="B251" s="7" t="s">
        <v>429</v>
      </c>
      <c r="C251" s="7">
        <v>1</v>
      </c>
    </row>
    <row r="252" spans="1:3" ht="12.75">
      <c r="A252" s="6">
        <v>7</v>
      </c>
      <c r="B252" s="6" t="s">
        <v>438</v>
      </c>
      <c r="C252" s="6">
        <v>1</v>
      </c>
    </row>
    <row r="253" spans="1:3" ht="12.75">
      <c r="A253" s="5">
        <v>12</v>
      </c>
      <c r="B253" s="5" t="s">
        <v>462</v>
      </c>
      <c r="C253" s="5">
        <v>1</v>
      </c>
    </row>
  </sheetData>
  <printOptions/>
  <pageMargins left="0.75" right="0.75" top="1" bottom="1" header="0.4921259845" footer="0.4921259845"/>
  <pageSetup horizontalDpi="600" verticalDpi="600" orientation="portrait" paperSize="1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2.57421875" style="0" bestFit="1" customWidth="1"/>
    <col min="3" max="3" width="10.00390625" style="0" bestFit="1" customWidth="1"/>
    <col min="4" max="4" width="22.8515625" style="0" bestFit="1" customWidth="1"/>
    <col min="5" max="5" width="29.00390625" style="0" bestFit="1" customWidth="1"/>
    <col min="6" max="6" width="7.57421875" style="0" bestFit="1" customWidth="1"/>
    <col min="7" max="16384" width="11.421875" style="0" customWidth="1"/>
  </cols>
  <sheetData>
    <row r="1" spans="1:6" ht="12.75">
      <c r="A1" s="1" t="s">
        <v>10</v>
      </c>
      <c r="B1" s="1" t="s">
        <v>520</v>
      </c>
      <c r="C1" s="1" t="s">
        <v>746</v>
      </c>
      <c r="D1" s="1" t="s">
        <v>521</v>
      </c>
      <c r="E1" s="1" t="s">
        <v>522</v>
      </c>
      <c r="F1" s="1" t="s">
        <v>523</v>
      </c>
    </row>
    <row r="2" spans="1:6" ht="12.75">
      <c r="A2">
        <v>1</v>
      </c>
      <c r="B2" t="s">
        <v>531</v>
      </c>
      <c r="C2" t="s">
        <v>747</v>
      </c>
      <c r="D2" t="s">
        <v>213</v>
      </c>
      <c r="E2" t="s">
        <v>60</v>
      </c>
      <c r="F2" s="23">
        <v>0</v>
      </c>
    </row>
    <row r="3" spans="1:6" ht="12.75">
      <c r="A3">
        <f>+A2+1</f>
        <v>2</v>
      </c>
      <c r="B3" t="s">
        <v>531</v>
      </c>
      <c r="C3" t="s">
        <v>747</v>
      </c>
      <c r="D3" t="s">
        <v>198</v>
      </c>
      <c r="E3" t="s">
        <v>122</v>
      </c>
      <c r="F3" s="23">
        <v>0.0263</v>
      </c>
    </row>
    <row r="4" spans="1:6" ht="12.75">
      <c r="A4">
        <f aca="true" t="shared" si="0" ref="A4:A26">+A3+1</f>
        <v>3</v>
      </c>
      <c r="B4" t="s">
        <v>524</v>
      </c>
      <c r="C4" t="s">
        <v>748</v>
      </c>
      <c r="D4" t="s">
        <v>458</v>
      </c>
      <c r="E4" t="s">
        <v>417</v>
      </c>
      <c r="F4" s="23">
        <v>0.0294</v>
      </c>
    </row>
    <row r="5" spans="1:6" ht="12.75">
      <c r="A5">
        <f t="shared" si="0"/>
        <v>4</v>
      </c>
      <c r="B5" t="s">
        <v>531</v>
      </c>
      <c r="C5" t="s">
        <v>747</v>
      </c>
      <c r="D5" t="s">
        <v>89</v>
      </c>
      <c r="E5" t="s">
        <v>106</v>
      </c>
      <c r="F5" s="23">
        <v>0.0658</v>
      </c>
    </row>
    <row r="6" spans="1:6" ht="12.75">
      <c r="A6">
        <f t="shared" si="0"/>
        <v>5</v>
      </c>
      <c r="B6" t="s">
        <v>528</v>
      </c>
      <c r="C6" t="s">
        <v>749</v>
      </c>
      <c r="D6" t="s">
        <v>289</v>
      </c>
      <c r="E6" t="s">
        <v>529</v>
      </c>
      <c r="F6" s="23">
        <v>0.0727</v>
      </c>
    </row>
    <row r="7" spans="1:6" ht="12.75">
      <c r="A7">
        <f t="shared" si="0"/>
        <v>6</v>
      </c>
      <c r="B7" t="s">
        <v>531</v>
      </c>
      <c r="C7" t="s">
        <v>747</v>
      </c>
      <c r="D7" t="s">
        <v>21</v>
      </c>
      <c r="E7" t="s">
        <v>37</v>
      </c>
      <c r="F7" s="23">
        <v>0.1053</v>
      </c>
    </row>
    <row r="8" spans="1:6" ht="12.75">
      <c r="A8">
        <f t="shared" si="0"/>
        <v>7</v>
      </c>
      <c r="B8" t="s">
        <v>531</v>
      </c>
      <c r="C8" t="s">
        <v>747</v>
      </c>
      <c r="D8" t="s">
        <v>32</v>
      </c>
      <c r="E8" t="s">
        <v>28</v>
      </c>
      <c r="F8" s="23">
        <v>0.125</v>
      </c>
    </row>
    <row r="9" spans="1:6" ht="12.75">
      <c r="A9">
        <f t="shared" si="0"/>
        <v>8</v>
      </c>
      <c r="B9" t="s">
        <v>524</v>
      </c>
      <c r="C9" t="s">
        <v>748</v>
      </c>
      <c r="D9" t="s">
        <v>458</v>
      </c>
      <c r="E9" t="s">
        <v>433</v>
      </c>
      <c r="F9" s="23">
        <v>0.1275</v>
      </c>
    </row>
    <row r="10" spans="1:6" ht="12.75">
      <c r="A10">
        <f t="shared" si="0"/>
        <v>9</v>
      </c>
      <c r="B10" t="s">
        <v>527</v>
      </c>
      <c r="C10" t="s">
        <v>747</v>
      </c>
      <c r="D10" t="s">
        <v>94</v>
      </c>
      <c r="E10" t="s">
        <v>208</v>
      </c>
      <c r="F10" s="23">
        <v>0.1345</v>
      </c>
    </row>
    <row r="11" spans="1:6" ht="12.75">
      <c r="A11">
        <f t="shared" si="0"/>
        <v>10</v>
      </c>
      <c r="B11" t="s">
        <v>531</v>
      </c>
      <c r="C11" t="s">
        <v>747</v>
      </c>
      <c r="D11" t="s">
        <v>116</v>
      </c>
      <c r="E11" t="s">
        <v>64</v>
      </c>
      <c r="F11" s="23">
        <v>0.1579</v>
      </c>
    </row>
    <row r="12" spans="1:6" ht="12.75">
      <c r="A12">
        <f t="shared" si="0"/>
        <v>11</v>
      </c>
      <c r="B12" s="7" t="s">
        <v>531</v>
      </c>
      <c r="C12" s="7" t="s">
        <v>747</v>
      </c>
      <c r="D12" s="7" t="s">
        <v>106</v>
      </c>
      <c r="E12" s="7" t="s">
        <v>213</v>
      </c>
      <c r="F12" s="25">
        <v>0.1776</v>
      </c>
    </row>
    <row r="13" spans="1:6" ht="12.75">
      <c r="A13">
        <f t="shared" si="0"/>
        <v>12</v>
      </c>
      <c r="B13" s="7" t="s">
        <v>528</v>
      </c>
      <c r="C13" s="7" t="s">
        <v>749</v>
      </c>
      <c r="D13" s="7" t="s">
        <v>265</v>
      </c>
      <c r="E13" s="7" t="s">
        <v>289</v>
      </c>
      <c r="F13" s="25">
        <v>0.1818</v>
      </c>
    </row>
    <row r="14" spans="1:6" ht="12.75">
      <c r="A14">
        <f t="shared" si="0"/>
        <v>13</v>
      </c>
      <c r="B14" s="7" t="s">
        <v>524</v>
      </c>
      <c r="C14" s="7" t="s">
        <v>748</v>
      </c>
      <c r="D14" s="7" t="s">
        <v>420</v>
      </c>
      <c r="E14" s="7" t="s">
        <v>458</v>
      </c>
      <c r="F14" s="25">
        <v>0.1961</v>
      </c>
    </row>
    <row r="15" spans="1:6" ht="12.75">
      <c r="A15">
        <f t="shared" si="0"/>
        <v>14</v>
      </c>
      <c r="B15" t="s">
        <v>528</v>
      </c>
      <c r="C15" s="49" t="s">
        <v>749</v>
      </c>
      <c r="D15" t="s">
        <v>144</v>
      </c>
      <c r="E15" t="s">
        <v>161</v>
      </c>
      <c r="F15" s="23">
        <v>0.2364</v>
      </c>
    </row>
    <row r="16" spans="1:6" ht="12.75">
      <c r="A16">
        <f t="shared" si="0"/>
        <v>15</v>
      </c>
      <c r="B16" t="s">
        <v>777</v>
      </c>
      <c r="C16" s="49" t="s">
        <v>778</v>
      </c>
      <c r="D16" t="s">
        <v>742</v>
      </c>
      <c r="E16" t="s">
        <v>525</v>
      </c>
      <c r="F16" s="23">
        <v>0.25</v>
      </c>
    </row>
    <row r="17" spans="1:6" ht="12.75">
      <c r="A17">
        <f t="shared" si="0"/>
        <v>16</v>
      </c>
      <c r="B17" t="s">
        <v>777</v>
      </c>
      <c r="C17" s="49" t="s">
        <v>778</v>
      </c>
      <c r="D17" t="s">
        <v>739</v>
      </c>
      <c r="E17" t="s">
        <v>738</v>
      </c>
      <c r="F17" s="23">
        <v>0.2803</v>
      </c>
    </row>
    <row r="18" spans="1:6" ht="12.75">
      <c r="A18">
        <f t="shared" si="0"/>
        <v>17</v>
      </c>
      <c r="B18" t="s">
        <v>527</v>
      </c>
      <c r="C18" s="49" t="s">
        <v>747</v>
      </c>
      <c r="D18" t="s">
        <v>349</v>
      </c>
      <c r="E18" t="s">
        <v>336</v>
      </c>
      <c r="F18" s="23">
        <v>0.3025</v>
      </c>
    </row>
    <row r="19" spans="1:6" ht="12.75">
      <c r="A19">
        <f t="shared" si="0"/>
        <v>18</v>
      </c>
      <c r="B19" t="s">
        <v>531</v>
      </c>
      <c r="C19" s="49" t="s">
        <v>747</v>
      </c>
      <c r="D19" t="s">
        <v>21</v>
      </c>
      <c r="E19" t="s">
        <v>33</v>
      </c>
      <c r="F19" s="23">
        <v>0.3158</v>
      </c>
    </row>
    <row r="20" spans="1:6" ht="12.75">
      <c r="A20">
        <f t="shared" si="0"/>
        <v>19</v>
      </c>
      <c r="B20" s="7" t="s">
        <v>531</v>
      </c>
      <c r="C20" s="7" t="s">
        <v>747</v>
      </c>
      <c r="D20" s="7" t="s">
        <v>21</v>
      </c>
      <c r="E20" s="7" t="s">
        <v>49</v>
      </c>
      <c r="F20" s="25">
        <v>0.3158</v>
      </c>
    </row>
    <row r="21" spans="1:6" ht="12.75">
      <c r="A21">
        <f t="shared" si="0"/>
        <v>20</v>
      </c>
      <c r="B21" t="s">
        <v>524</v>
      </c>
      <c r="C21" s="49" t="s">
        <v>748</v>
      </c>
      <c r="D21" t="s">
        <v>420</v>
      </c>
      <c r="E21" t="s">
        <v>407</v>
      </c>
      <c r="F21" s="23">
        <v>0.3235</v>
      </c>
    </row>
    <row r="22" spans="1:6" ht="12.75">
      <c r="A22">
        <f t="shared" si="0"/>
        <v>21</v>
      </c>
      <c r="B22" t="s">
        <v>524</v>
      </c>
      <c r="C22" s="49" t="s">
        <v>748</v>
      </c>
      <c r="D22" t="s">
        <v>458</v>
      </c>
      <c r="E22" t="s">
        <v>525</v>
      </c>
      <c r="F22" s="23">
        <v>0.3431</v>
      </c>
    </row>
    <row r="23" spans="1:6" ht="12.75">
      <c r="A23">
        <f t="shared" si="0"/>
        <v>22</v>
      </c>
      <c r="B23" s="7" t="s">
        <v>528</v>
      </c>
      <c r="C23" s="7" t="s">
        <v>749</v>
      </c>
      <c r="D23" s="7" t="s">
        <v>144</v>
      </c>
      <c r="E23" s="7" t="s">
        <v>262</v>
      </c>
      <c r="F23" s="25">
        <v>0.4</v>
      </c>
    </row>
    <row r="24" spans="1:6" ht="12.75">
      <c r="A24">
        <f t="shared" si="0"/>
        <v>23</v>
      </c>
      <c r="B24" t="s">
        <v>528</v>
      </c>
      <c r="C24" s="49" t="s">
        <v>749</v>
      </c>
      <c r="D24" t="s">
        <v>144</v>
      </c>
      <c r="E24" t="s">
        <v>253</v>
      </c>
      <c r="F24" s="23">
        <v>0.4636</v>
      </c>
    </row>
    <row r="25" spans="1:6" ht="12.75">
      <c r="A25">
        <f t="shared" si="0"/>
        <v>24</v>
      </c>
      <c r="B25" t="s">
        <v>527</v>
      </c>
      <c r="C25" s="49" t="s">
        <v>747</v>
      </c>
      <c r="D25" t="s">
        <v>32</v>
      </c>
      <c r="E25" t="s">
        <v>345</v>
      </c>
      <c r="F25" s="23">
        <v>0.4874</v>
      </c>
    </row>
    <row r="26" spans="1:6" ht="12.75">
      <c r="A26">
        <f t="shared" si="0"/>
        <v>25</v>
      </c>
      <c r="B26" t="s">
        <v>527</v>
      </c>
      <c r="C26" s="49" t="s">
        <v>747</v>
      </c>
      <c r="D26" t="s">
        <v>64</v>
      </c>
      <c r="E26" t="s">
        <v>333</v>
      </c>
      <c r="F26" s="23">
        <v>0.4958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12.57421875" style="0" bestFit="1" customWidth="1"/>
    <col min="3" max="3" width="10.00390625" style="0" bestFit="1" customWidth="1"/>
    <col min="4" max="4" width="30.8515625" style="0" bestFit="1" customWidth="1"/>
    <col min="5" max="5" width="33.7109375" style="0" bestFit="1" customWidth="1"/>
    <col min="6" max="6" width="8.28125" style="0" bestFit="1" customWidth="1"/>
    <col min="7" max="7" width="7.57421875" style="0" bestFit="1" customWidth="1"/>
    <col min="8" max="8" width="7.8515625" style="0" bestFit="1" customWidth="1"/>
    <col min="9" max="16384" width="11.421875" style="0" customWidth="1"/>
  </cols>
  <sheetData>
    <row r="1" spans="1:8" ht="12.75">
      <c r="A1" s="1" t="s">
        <v>10</v>
      </c>
      <c r="B1" s="1" t="s">
        <v>520</v>
      </c>
      <c r="C1" s="1" t="s">
        <v>746</v>
      </c>
      <c r="D1" s="1" t="s">
        <v>521</v>
      </c>
      <c r="E1" s="1" t="s">
        <v>522</v>
      </c>
      <c r="F1" s="1" t="s">
        <v>535</v>
      </c>
      <c r="G1" s="1" t="s">
        <v>536</v>
      </c>
      <c r="H1" s="1" t="s">
        <v>537</v>
      </c>
    </row>
    <row r="2" spans="1:8" ht="12.75">
      <c r="A2">
        <v>1</v>
      </c>
      <c r="B2" t="s">
        <v>527</v>
      </c>
      <c r="C2" t="s">
        <v>747</v>
      </c>
      <c r="D2" t="s">
        <v>67</v>
      </c>
      <c r="E2" t="s">
        <v>76</v>
      </c>
      <c r="F2" s="23">
        <v>0.9244</v>
      </c>
      <c r="G2" s="23">
        <v>0.2256</v>
      </c>
      <c r="H2" s="23">
        <f aca="true" t="shared" si="0" ref="H2:H65">+F2-G2</f>
        <v>0.6988</v>
      </c>
    </row>
    <row r="3" spans="1:8" ht="12.75">
      <c r="A3">
        <f aca="true" t="shared" si="1" ref="A3:A66">+A2+1</f>
        <v>2</v>
      </c>
      <c r="B3" t="s">
        <v>531</v>
      </c>
      <c r="C3" t="s">
        <v>747</v>
      </c>
      <c r="D3" t="s">
        <v>37</v>
      </c>
      <c r="E3" t="s">
        <v>89</v>
      </c>
      <c r="F3" s="23">
        <v>0.9934</v>
      </c>
      <c r="G3" s="23">
        <v>0.3117</v>
      </c>
      <c r="H3" s="23">
        <f t="shared" si="0"/>
        <v>0.6817</v>
      </c>
    </row>
    <row r="4" spans="1:8" ht="12.75">
      <c r="A4">
        <f t="shared" si="1"/>
        <v>3</v>
      </c>
      <c r="B4" t="s">
        <v>527</v>
      </c>
      <c r="C4" t="s">
        <v>747</v>
      </c>
      <c r="D4" t="s">
        <v>45</v>
      </c>
      <c r="E4" t="s">
        <v>49</v>
      </c>
      <c r="F4" s="23">
        <v>0.9748</v>
      </c>
      <c r="G4" s="23">
        <v>0.3134</v>
      </c>
      <c r="H4" s="23">
        <f t="shared" si="0"/>
        <v>0.6614</v>
      </c>
    </row>
    <row r="5" spans="1:8" ht="12.75">
      <c r="A5">
        <f t="shared" si="1"/>
        <v>4</v>
      </c>
      <c r="B5" t="s">
        <v>527</v>
      </c>
      <c r="C5" t="s">
        <v>747</v>
      </c>
      <c r="D5" t="s">
        <v>41</v>
      </c>
      <c r="E5" t="s">
        <v>154</v>
      </c>
      <c r="F5" s="23">
        <v>0.9412</v>
      </c>
      <c r="G5" s="23">
        <v>0.3157</v>
      </c>
      <c r="H5" s="23">
        <f t="shared" si="0"/>
        <v>0.6255000000000001</v>
      </c>
    </row>
    <row r="6" spans="1:8" ht="12.75">
      <c r="A6">
        <f t="shared" si="1"/>
        <v>5</v>
      </c>
      <c r="B6" t="s">
        <v>531</v>
      </c>
      <c r="C6" t="s">
        <v>747</v>
      </c>
      <c r="D6" t="s">
        <v>37</v>
      </c>
      <c r="E6" t="s">
        <v>76</v>
      </c>
      <c r="F6" s="23">
        <v>1</v>
      </c>
      <c r="G6" s="23">
        <v>0.3842</v>
      </c>
      <c r="H6" s="23">
        <f t="shared" si="0"/>
        <v>0.6158</v>
      </c>
    </row>
    <row r="7" spans="1:8" ht="12.75">
      <c r="A7">
        <f t="shared" si="1"/>
        <v>6</v>
      </c>
      <c r="B7" t="s">
        <v>531</v>
      </c>
      <c r="C7" t="s">
        <v>747</v>
      </c>
      <c r="D7" t="s">
        <v>37</v>
      </c>
      <c r="E7" t="s">
        <v>45</v>
      </c>
      <c r="F7" s="23">
        <v>0.8421</v>
      </c>
      <c r="G7" s="23">
        <v>0.2449</v>
      </c>
      <c r="H7" s="23">
        <f t="shared" si="0"/>
        <v>0.5972</v>
      </c>
    </row>
    <row r="8" spans="1:8" ht="12.75">
      <c r="A8">
        <f t="shared" si="1"/>
        <v>7</v>
      </c>
      <c r="B8" t="s">
        <v>531</v>
      </c>
      <c r="C8" t="s">
        <v>747</v>
      </c>
      <c r="D8" t="s">
        <v>45</v>
      </c>
      <c r="E8" t="s">
        <v>53</v>
      </c>
      <c r="F8" s="23">
        <v>0.875</v>
      </c>
      <c r="G8" s="23">
        <v>0.3125</v>
      </c>
      <c r="H8" s="23">
        <f t="shared" si="0"/>
        <v>0.5625</v>
      </c>
    </row>
    <row r="9" spans="1:8" ht="12.75">
      <c r="A9">
        <f t="shared" si="1"/>
        <v>8</v>
      </c>
      <c r="B9" t="s">
        <v>524</v>
      </c>
      <c r="C9" t="s">
        <v>748</v>
      </c>
      <c r="D9" t="s">
        <v>420</v>
      </c>
      <c r="E9" t="s">
        <v>438</v>
      </c>
      <c r="F9" s="23">
        <v>0.7647</v>
      </c>
      <c r="G9" s="23">
        <v>0.2203</v>
      </c>
      <c r="H9" s="23">
        <f t="shared" si="0"/>
        <v>0.5444</v>
      </c>
    </row>
    <row r="10" spans="1:8" ht="12.75">
      <c r="A10">
        <f t="shared" si="1"/>
        <v>9</v>
      </c>
      <c r="B10" t="s">
        <v>527</v>
      </c>
      <c r="C10" t="s">
        <v>747</v>
      </c>
      <c r="D10" t="s">
        <v>67</v>
      </c>
      <c r="E10" t="s">
        <v>251</v>
      </c>
      <c r="F10" s="23">
        <v>0.9748</v>
      </c>
      <c r="G10" s="23">
        <v>0.4433</v>
      </c>
      <c r="H10" s="23">
        <f t="shared" si="0"/>
        <v>0.5315</v>
      </c>
    </row>
    <row r="11" spans="1:8" ht="12.75">
      <c r="A11">
        <f t="shared" si="1"/>
        <v>10</v>
      </c>
      <c r="B11" t="s">
        <v>531</v>
      </c>
      <c r="C11" t="s">
        <v>747</v>
      </c>
      <c r="D11" t="s">
        <v>148</v>
      </c>
      <c r="E11" t="s">
        <v>194</v>
      </c>
      <c r="F11" s="23">
        <v>0.9605</v>
      </c>
      <c r="G11" s="23">
        <v>0.4362</v>
      </c>
      <c r="H11" s="23">
        <f t="shared" si="0"/>
        <v>0.5243</v>
      </c>
    </row>
    <row r="12" spans="1:8" ht="12.75">
      <c r="A12">
        <f t="shared" si="1"/>
        <v>11</v>
      </c>
      <c r="B12" t="s">
        <v>531</v>
      </c>
      <c r="C12" t="s">
        <v>747</v>
      </c>
      <c r="D12" t="s">
        <v>33</v>
      </c>
      <c r="E12" t="s">
        <v>80</v>
      </c>
      <c r="F12" s="23">
        <v>0.9934</v>
      </c>
      <c r="G12" s="23">
        <v>0.4986</v>
      </c>
      <c r="H12" s="23">
        <f t="shared" si="0"/>
        <v>0.49479999999999996</v>
      </c>
    </row>
    <row r="13" spans="1:8" ht="12.75">
      <c r="A13">
        <f t="shared" si="1"/>
        <v>12</v>
      </c>
      <c r="B13" t="s">
        <v>531</v>
      </c>
      <c r="C13" t="s">
        <v>747</v>
      </c>
      <c r="D13" t="s">
        <v>72</v>
      </c>
      <c r="E13" t="s">
        <v>127</v>
      </c>
      <c r="F13" s="23">
        <v>0.9013</v>
      </c>
      <c r="G13" s="23">
        <v>0.4118</v>
      </c>
      <c r="H13" s="23">
        <f t="shared" si="0"/>
        <v>0.4895</v>
      </c>
    </row>
    <row r="14" spans="1:8" ht="12.75">
      <c r="A14">
        <f t="shared" si="1"/>
        <v>13</v>
      </c>
      <c r="B14" t="s">
        <v>524</v>
      </c>
      <c r="C14" t="s">
        <v>748</v>
      </c>
      <c r="D14" t="s">
        <v>401</v>
      </c>
      <c r="E14" t="s">
        <v>412</v>
      </c>
      <c r="F14" s="23">
        <v>0.8137</v>
      </c>
      <c r="G14" s="23">
        <v>0.34</v>
      </c>
      <c r="H14" s="23">
        <f t="shared" si="0"/>
        <v>0.47369999999999995</v>
      </c>
    </row>
    <row r="15" spans="1:8" ht="12.75">
      <c r="A15">
        <f t="shared" si="1"/>
        <v>14</v>
      </c>
      <c r="B15" t="s">
        <v>531</v>
      </c>
      <c r="C15" t="s">
        <v>747</v>
      </c>
      <c r="D15" t="s">
        <v>53</v>
      </c>
      <c r="E15" t="s">
        <v>72</v>
      </c>
      <c r="F15" s="23">
        <v>0.9539</v>
      </c>
      <c r="G15" s="23">
        <v>0.4865</v>
      </c>
      <c r="H15" s="23">
        <f t="shared" si="0"/>
        <v>0.4674</v>
      </c>
    </row>
    <row r="16" spans="1:8" ht="12.75">
      <c r="A16">
        <f t="shared" si="1"/>
        <v>15</v>
      </c>
      <c r="B16" t="s">
        <v>527</v>
      </c>
      <c r="C16" t="s">
        <v>747</v>
      </c>
      <c r="D16" t="s">
        <v>45</v>
      </c>
      <c r="E16" t="s">
        <v>41</v>
      </c>
      <c r="F16" s="23">
        <v>0.9916</v>
      </c>
      <c r="G16" s="23">
        <v>0.5273</v>
      </c>
      <c r="H16" s="23">
        <f t="shared" si="0"/>
        <v>0.46430000000000005</v>
      </c>
    </row>
    <row r="17" spans="1:8" ht="12.75">
      <c r="A17">
        <f t="shared" si="1"/>
        <v>16</v>
      </c>
      <c r="B17" t="s">
        <v>524</v>
      </c>
      <c r="C17" t="s">
        <v>748</v>
      </c>
      <c r="D17" t="s">
        <v>400</v>
      </c>
      <c r="E17" t="s">
        <v>409</v>
      </c>
      <c r="F17" s="23">
        <v>0.8627</v>
      </c>
      <c r="G17" s="23">
        <v>0.4031</v>
      </c>
      <c r="H17" s="23">
        <f t="shared" si="0"/>
        <v>0.4596</v>
      </c>
    </row>
    <row r="18" spans="1:8" ht="12.75">
      <c r="A18">
        <f t="shared" si="1"/>
        <v>17</v>
      </c>
      <c r="B18" t="s">
        <v>531</v>
      </c>
      <c r="C18" t="s">
        <v>747</v>
      </c>
      <c r="D18" t="s">
        <v>67</v>
      </c>
      <c r="E18" t="s">
        <v>71</v>
      </c>
      <c r="F18" s="23">
        <v>0.9803</v>
      </c>
      <c r="G18" s="23">
        <v>0.5308</v>
      </c>
      <c r="H18" s="23">
        <f t="shared" si="0"/>
        <v>0.4494999999999999</v>
      </c>
    </row>
    <row r="19" spans="1:8" ht="12.75">
      <c r="A19">
        <f t="shared" si="1"/>
        <v>18</v>
      </c>
      <c r="B19" t="s">
        <v>524</v>
      </c>
      <c r="C19" t="s">
        <v>748</v>
      </c>
      <c r="D19" t="s">
        <v>433</v>
      </c>
      <c r="E19" t="s">
        <v>487</v>
      </c>
      <c r="F19" s="23">
        <v>0.902</v>
      </c>
      <c r="G19" s="23">
        <v>0.4545</v>
      </c>
      <c r="H19" s="23">
        <f t="shared" si="0"/>
        <v>0.4475</v>
      </c>
    </row>
    <row r="20" spans="1:8" ht="12.75">
      <c r="A20">
        <f t="shared" si="1"/>
        <v>19</v>
      </c>
      <c r="B20" t="s">
        <v>777</v>
      </c>
      <c r="C20" t="s">
        <v>778</v>
      </c>
      <c r="D20" t="s">
        <v>433</v>
      </c>
      <c r="E20" t="s">
        <v>742</v>
      </c>
      <c r="F20" s="23">
        <v>0.7424</v>
      </c>
      <c r="G20" s="23">
        <v>0.299</v>
      </c>
      <c r="H20" s="23">
        <f t="shared" si="0"/>
        <v>0.44339999999999996</v>
      </c>
    </row>
    <row r="21" spans="1:8" ht="12.75">
      <c r="A21">
        <f t="shared" si="1"/>
        <v>20</v>
      </c>
      <c r="B21" t="s">
        <v>531</v>
      </c>
      <c r="C21" t="s">
        <v>747</v>
      </c>
      <c r="D21" t="s">
        <v>45</v>
      </c>
      <c r="E21" t="s">
        <v>81</v>
      </c>
      <c r="F21" s="23">
        <v>0.9868</v>
      </c>
      <c r="G21" s="23">
        <v>0.5438</v>
      </c>
      <c r="H21" s="23">
        <f t="shared" si="0"/>
        <v>0.44300000000000006</v>
      </c>
    </row>
    <row r="22" spans="1:8" ht="12.75">
      <c r="A22">
        <f t="shared" si="1"/>
        <v>21</v>
      </c>
      <c r="B22" t="s">
        <v>531</v>
      </c>
      <c r="C22" t="s">
        <v>747</v>
      </c>
      <c r="D22" t="s">
        <v>48</v>
      </c>
      <c r="E22" t="s">
        <v>52</v>
      </c>
      <c r="F22" s="23">
        <v>0.9803</v>
      </c>
      <c r="G22" s="23">
        <v>0.5388</v>
      </c>
      <c r="H22" s="23">
        <f t="shared" si="0"/>
        <v>0.4415</v>
      </c>
    </row>
    <row r="23" spans="1:8" ht="12.75">
      <c r="A23">
        <f t="shared" si="1"/>
        <v>22</v>
      </c>
      <c r="B23" t="s">
        <v>531</v>
      </c>
      <c r="C23" t="s">
        <v>747</v>
      </c>
      <c r="D23" t="s">
        <v>41</v>
      </c>
      <c r="E23" t="s">
        <v>48</v>
      </c>
      <c r="F23" s="23">
        <v>0.9803</v>
      </c>
      <c r="G23" s="23">
        <v>0.5418</v>
      </c>
      <c r="H23" s="23">
        <f t="shared" si="0"/>
        <v>0.4385</v>
      </c>
    </row>
    <row r="24" spans="1:8" ht="12.75">
      <c r="A24">
        <f t="shared" si="1"/>
        <v>23</v>
      </c>
      <c r="B24" t="s">
        <v>531</v>
      </c>
      <c r="C24" t="s">
        <v>747</v>
      </c>
      <c r="D24" t="s">
        <v>102</v>
      </c>
      <c r="E24" t="s">
        <v>126</v>
      </c>
      <c r="F24" s="23">
        <v>0.9474</v>
      </c>
      <c r="G24" s="23">
        <v>0.5131</v>
      </c>
      <c r="H24" s="23">
        <f t="shared" si="0"/>
        <v>0.4343</v>
      </c>
    </row>
    <row r="25" spans="1:8" ht="12.75">
      <c r="A25">
        <f t="shared" si="1"/>
        <v>24</v>
      </c>
      <c r="B25" t="s">
        <v>527</v>
      </c>
      <c r="C25" t="s">
        <v>747</v>
      </c>
      <c r="D25" t="s">
        <v>49</v>
      </c>
      <c r="E25" t="s">
        <v>67</v>
      </c>
      <c r="F25" s="23">
        <v>0.9328</v>
      </c>
      <c r="G25" s="23">
        <v>0.5043</v>
      </c>
      <c r="H25" s="23">
        <f t="shared" si="0"/>
        <v>0.4285</v>
      </c>
    </row>
    <row r="26" spans="1:8" ht="12.75">
      <c r="A26">
        <f t="shared" si="1"/>
        <v>25</v>
      </c>
      <c r="B26" t="s">
        <v>527</v>
      </c>
      <c r="C26" t="s">
        <v>747</v>
      </c>
      <c r="D26" t="s">
        <v>106</v>
      </c>
      <c r="E26" t="s">
        <v>116</v>
      </c>
      <c r="F26" s="23">
        <v>0.9748</v>
      </c>
      <c r="G26" s="23">
        <v>0.5491</v>
      </c>
      <c r="H26" s="23">
        <f t="shared" si="0"/>
        <v>0.42569999999999997</v>
      </c>
    </row>
    <row r="27" spans="1:8" ht="12.75">
      <c r="A27">
        <f t="shared" si="1"/>
        <v>26</v>
      </c>
      <c r="B27" t="s">
        <v>527</v>
      </c>
      <c r="C27" t="s">
        <v>747</v>
      </c>
      <c r="D27" t="s">
        <v>88</v>
      </c>
      <c r="E27" t="s">
        <v>32</v>
      </c>
      <c r="F27" s="23">
        <v>0.9664</v>
      </c>
      <c r="G27" s="23">
        <v>0.5443</v>
      </c>
      <c r="H27" s="23">
        <f t="shared" si="0"/>
        <v>0.42210000000000003</v>
      </c>
    </row>
    <row r="28" spans="1:8" ht="12.75">
      <c r="A28">
        <f t="shared" si="1"/>
        <v>27</v>
      </c>
      <c r="B28" t="s">
        <v>527</v>
      </c>
      <c r="C28" t="s">
        <v>747</v>
      </c>
      <c r="D28" t="s">
        <v>115</v>
      </c>
      <c r="E28" t="s">
        <v>131</v>
      </c>
      <c r="F28" s="23">
        <v>0.7731</v>
      </c>
      <c r="G28" s="23">
        <v>0.3513</v>
      </c>
      <c r="H28" s="23">
        <f t="shared" si="0"/>
        <v>0.4218</v>
      </c>
    </row>
    <row r="29" spans="1:8" ht="12.75">
      <c r="A29">
        <f t="shared" si="1"/>
        <v>28</v>
      </c>
      <c r="B29" t="s">
        <v>527</v>
      </c>
      <c r="C29" t="s">
        <v>747</v>
      </c>
      <c r="D29" t="s">
        <v>53</v>
      </c>
      <c r="E29" t="s">
        <v>111</v>
      </c>
      <c r="F29" s="23">
        <v>0.9748</v>
      </c>
      <c r="G29" s="23">
        <v>0.5556</v>
      </c>
      <c r="H29" s="23">
        <f t="shared" si="0"/>
        <v>0.4192</v>
      </c>
    </row>
    <row r="30" spans="1:8" ht="12.75">
      <c r="A30">
        <f t="shared" si="1"/>
        <v>29</v>
      </c>
      <c r="B30" t="s">
        <v>531</v>
      </c>
      <c r="C30" t="s">
        <v>747</v>
      </c>
      <c r="D30" t="s">
        <v>81</v>
      </c>
      <c r="E30" t="s">
        <v>198</v>
      </c>
      <c r="F30" s="23">
        <v>0.8882</v>
      </c>
      <c r="G30" s="23">
        <v>0.4707</v>
      </c>
      <c r="H30" s="23">
        <f t="shared" si="0"/>
        <v>0.4175</v>
      </c>
    </row>
    <row r="31" spans="1:8" ht="12.75">
      <c r="A31">
        <f t="shared" si="1"/>
        <v>30</v>
      </c>
      <c r="B31" t="s">
        <v>528</v>
      </c>
      <c r="C31" t="s">
        <v>749</v>
      </c>
      <c r="D31" t="s">
        <v>251</v>
      </c>
      <c r="E31" t="s">
        <v>270</v>
      </c>
      <c r="F31" s="23">
        <v>0.9455</v>
      </c>
      <c r="G31" s="23">
        <v>0.5312</v>
      </c>
      <c r="H31" s="23">
        <f t="shared" si="0"/>
        <v>0.4143</v>
      </c>
    </row>
    <row r="32" spans="1:8" ht="12.75">
      <c r="A32">
        <f t="shared" si="1"/>
        <v>31</v>
      </c>
      <c r="B32" t="s">
        <v>527</v>
      </c>
      <c r="C32" t="s">
        <v>747</v>
      </c>
      <c r="D32" t="s">
        <v>213</v>
      </c>
      <c r="E32" t="s">
        <v>161</v>
      </c>
      <c r="F32" s="23">
        <v>0.8403</v>
      </c>
      <c r="G32" s="23">
        <v>0.4305</v>
      </c>
      <c r="H32" s="23">
        <f t="shared" si="0"/>
        <v>0.40980000000000005</v>
      </c>
    </row>
    <row r="33" spans="1:8" ht="12.75">
      <c r="A33">
        <f t="shared" si="1"/>
        <v>32</v>
      </c>
      <c r="B33" t="s">
        <v>524</v>
      </c>
      <c r="C33" t="s">
        <v>748</v>
      </c>
      <c r="D33" t="s">
        <v>400</v>
      </c>
      <c r="E33" t="s">
        <v>419</v>
      </c>
      <c r="F33" s="23">
        <v>0.951</v>
      </c>
      <c r="G33" s="23">
        <v>0.5494</v>
      </c>
      <c r="H33" s="23">
        <f t="shared" si="0"/>
        <v>0.40159999999999996</v>
      </c>
    </row>
    <row r="34" spans="1:8" ht="12.75">
      <c r="A34">
        <f t="shared" si="1"/>
        <v>33</v>
      </c>
      <c r="B34" t="s">
        <v>524</v>
      </c>
      <c r="C34" t="s">
        <v>748</v>
      </c>
      <c r="D34" t="s">
        <v>425</v>
      </c>
      <c r="E34" t="s">
        <v>484</v>
      </c>
      <c r="F34" s="23">
        <v>0.9608</v>
      </c>
      <c r="G34" s="23">
        <v>0.5697</v>
      </c>
      <c r="H34" s="23">
        <f t="shared" si="0"/>
        <v>0.3911</v>
      </c>
    </row>
    <row r="35" spans="1:8" ht="12.75">
      <c r="A35">
        <f t="shared" si="1"/>
        <v>34</v>
      </c>
      <c r="B35" t="s">
        <v>531</v>
      </c>
      <c r="C35" t="s">
        <v>747</v>
      </c>
      <c r="D35" t="s">
        <v>37</v>
      </c>
      <c r="E35" t="s">
        <v>154</v>
      </c>
      <c r="F35" s="23">
        <v>1</v>
      </c>
      <c r="G35" s="23">
        <v>0.6109</v>
      </c>
      <c r="H35" s="23">
        <f t="shared" si="0"/>
        <v>0.3891</v>
      </c>
    </row>
    <row r="36" spans="1:8" ht="12.75">
      <c r="A36">
        <f t="shared" si="1"/>
        <v>35</v>
      </c>
      <c r="B36" t="s">
        <v>777</v>
      </c>
      <c r="C36" t="s">
        <v>778</v>
      </c>
      <c r="D36" t="s">
        <v>608</v>
      </c>
      <c r="E36" t="s">
        <v>53</v>
      </c>
      <c r="F36" s="23">
        <v>0.8485</v>
      </c>
      <c r="G36" s="23">
        <v>0.4603</v>
      </c>
      <c r="H36" s="23">
        <f t="shared" si="0"/>
        <v>0.38820000000000005</v>
      </c>
    </row>
    <row r="37" spans="1:8" ht="12.75">
      <c r="A37">
        <f t="shared" si="1"/>
        <v>36</v>
      </c>
      <c r="B37" t="s">
        <v>528</v>
      </c>
      <c r="C37" t="s">
        <v>749</v>
      </c>
      <c r="D37" t="s">
        <v>122</v>
      </c>
      <c r="E37" t="s">
        <v>259</v>
      </c>
      <c r="F37" s="23">
        <v>0.8455</v>
      </c>
      <c r="G37" s="23">
        <v>0.4592</v>
      </c>
      <c r="H37" s="23">
        <f t="shared" si="0"/>
        <v>0.38630000000000003</v>
      </c>
    </row>
    <row r="38" spans="1:8" ht="12.75">
      <c r="A38">
        <f t="shared" si="1"/>
        <v>37</v>
      </c>
      <c r="B38" t="s">
        <v>527</v>
      </c>
      <c r="C38" t="s">
        <v>747</v>
      </c>
      <c r="D38" t="s">
        <v>208</v>
      </c>
      <c r="E38" t="s">
        <v>352</v>
      </c>
      <c r="F38" s="23">
        <v>0.8655</v>
      </c>
      <c r="G38" s="23">
        <v>0.4856</v>
      </c>
      <c r="H38" s="23">
        <f t="shared" si="0"/>
        <v>0.37990000000000007</v>
      </c>
    </row>
    <row r="39" spans="1:8" ht="12.75">
      <c r="A39">
        <f t="shared" si="1"/>
        <v>38</v>
      </c>
      <c r="B39" t="s">
        <v>528</v>
      </c>
      <c r="C39" t="s">
        <v>749</v>
      </c>
      <c r="D39" t="s">
        <v>80</v>
      </c>
      <c r="E39" t="s">
        <v>144</v>
      </c>
      <c r="F39" s="23">
        <v>0.9455</v>
      </c>
      <c r="G39" s="23">
        <v>0.5656</v>
      </c>
      <c r="H39" s="23">
        <f t="shared" si="0"/>
        <v>0.3799</v>
      </c>
    </row>
    <row r="40" spans="1:8" ht="12.75">
      <c r="A40">
        <f t="shared" si="1"/>
        <v>39</v>
      </c>
      <c r="B40" t="s">
        <v>527</v>
      </c>
      <c r="C40" t="s">
        <v>747</v>
      </c>
      <c r="D40" t="s">
        <v>33</v>
      </c>
      <c r="E40" t="s">
        <v>53</v>
      </c>
      <c r="F40" s="23">
        <v>0.8992</v>
      </c>
      <c r="G40" s="23">
        <v>0.5246</v>
      </c>
      <c r="H40" s="23">
        <f t="shared" si="0"/>
        <v>0.37460000000000004</v>
      </c>
    </row>
    <row r="41" spans="1:8" ht="12.75">
      <c r="A41">
        <f t="shared" si="1"/>
        <v>40</v>
      </c>
      <c r="B41" t="s">
        <v>531</v>
      </c>
      <c r="C41" t="s">
        <v>747</v>
      </c>
      <c r="D41" t="s">
        <v>49</v>
      </c>
      <c r="E41" t="s">
        <v>94</v>
      </c>
      <c r="F41" s="23">
        <v>0.9605</v>
      </c>
      <c r="G41" s="23">
        <v>0.5876</v>
      </c>
      <c r="H41" s="23">
        <f t="shared" si="0"/>
        <v>0.3729</v>
      </c>
    </row>
    <row r="42" spans="1:8" ht="12.75">
      <c r="A42">
        <f t="shared" si="1"/>
        <v>41</v>
      </c>
      <c r="B42" t="s">
        <v>528</v>
      </c>
      <c r="C42" t="s">
        <v>749</v>
      </c>
      <c r="D42" t="s">
        <v>245</v>
      </c>
      <c r="E42" t="s">
        <v>248</v>
      </c>
      <c r="F42" s="23">
        <v>0.9455</v>
      </c>
      <c r="G42" s="23">
        <v>0.5777</v>
      </c>
      <c r="H42" s="23">
        <f t="shared" si="0"/>
        <v>0.3678</v>
      </c>
    </row>
    <row r="43" spans="1:8" ht="12.75">
      <c r="A43">
        <f t="shared" si="1"/>
        <v>42</v>
      </c>
      <c r="B43" t="s">
        <v>531</v>
      </c>
      <c r="C43" t="s">
        <v>747</v>
      </c>
      <c r="D43" t="s">
        <v>22</v>
      </c>
      <c r="E43" t="s">
        <v>25</v>
      </c>
      <c r="F43" s="23">
        <v>0.8092</v>
      </c>
      <c r="G43" s="23">
        <v>0.447</v>
      </c>
      <c r="H43" s="23">
        <f t="shared" si="0"/>
        <v>0.3622</v>
      </c>
    </row>
    <row r="44" spans="1:8" ht="12.75">
      <c r="A44">
        <f t="shared" si="1"/>
        <v>43</v>
      </c>
      <c r="B44" t="s">
        <v>524</v>
      </c>
      <c r="C44" t="s">
        <v>748</v>
      </c>
      <c r="D44" t="s">
        <v>403</v>
      </c>
      <c r="E44" t="s">
        <v>435</v>
      </c>
      <c r="F44" s="23">
        <v>0.9608</v>
      </c>
      <c r="G44" s="23">
        <v>0.6073</v>
      </c>
      <c r="H44" s="23">
        <f t="shared" si="0"/>
        <v>0.35350000000000004</v>
      </c>
    </row>
    <row r="45" spans="1:8" ht="12.75">
      <c r="A45">
        <f t="shared" si="1"/>
        <v>44</v>
      </c>
      <c r="B45" t="s">
        <v>524</v>
      </c>
      <c r="C45" t="s">
        <v>748</v>
      </c>
      <c r="D45" t="s">
        <v>401</v>
      </c>
      <c r="E45" t="s">
        <v>400</v>
      </c>
      <c r="F45" s="23">
        <v>0.598</v>
      </c>
      <c r="G45" s="23">
        <v>0.2463</v>
      </c>
      <c r="H45" s="23">
        <f t="shared" si="0"/>
        <v>0.3517</v>
      </c>
    </row>
    <row r="46" spans="1:8" ht="12.75">
      <c r="A46">
        <f t="shared" si="1"/>
        <v>45</v>
      </c>
      <c r="B46" t="s">
        <v>531</v>
      </c>
      <c r="C46" t="s">
        <v>747</v>
      </c>
      <c r="D46" t="s">
        <v>56</v>
      </c>
      <c r="E46" t="s">
        <v>116</v>
      </c>
      <c r="F46" s="23">
        <v>0.7303</v>
      </c>
      <c r="G46" s="23">
        <v>0.3818</v>
      </c>
      <c r="H46" s="23">
        <f t="shared" si="0"/>
        <v>0.3485</v>
      </c>
    </row>
    <row r="47" spans="1:8" ht="12.75">
      <c r="A47">
        <f t="shared" si="1"/>
        <v>46</v>
      </c>
      <c r="B47" t="s">
        <v>528</v>
      </c>
      <c r="C47" t="s">
        <v>749</v>
      </c>
      <c r="D47" t="s">
        <v>270</v>
      </c>
      <c r="E47" t="s">
        <v>280</v>
      </c>
      <c r="F47" s="23">
        <v>0.9636</v>
      </c>
      <c r="G47" s="23">
        <v>0.6211</v>
      </c>
      <c r="H47" s="23">
        <f t="shared" si="0"/>
        <v>0.3425</v>
      </c>
    </row>
    <row r="48" spans="1:8" ht="12.75">
      <c r="A48">
        <f t="shared" si="1"/>
        <v>47</v>
      </c>
      <c r="B48" t="s">
        <v>524</v>
      </c>
      <c r="C48" t="s">
        <v>748</v>
      </c>
      <c r="D48" t="s">
        <v>401</v>
      </c>
      <c r="E48" t="s">
        <v>431</v>
      </c>
      <c r="F48" s="23">
        <v>0.9608</v>
      </c>
      <c r="G48" s="23">
        <v>0.6195</v>
      </c>
      <c r="H48" s="23">
        <f t="shared" si="0"/>
        <v>0.34129999999999994</v>
      </c>
    </row>
    <row r="49" spans="1:8" ht="12.75">
      <c r="A49">
        <f t="shared" si="1"/>
        <v>48</v>
      </c>
      <c r="B49" t="s">
        <v>524</v>
      </c>
      <c r="C49" t="s">
        <v>748</v>
      </c>
      <c r="D49" t="s">
        <v>420</v>
      </c>
      <c r="E49" t="s">
        <v>489</v>
      </c>
      <c r="F49" s="23">
        <v>0.9412</v>
      </c>
      <c r="G49" s="23">
        <v>0.6069</v>
      </c>
      <c r="H49" s="23">
        <f t="shared" si="0"/>
        <v>0.33430000000000004</v>
      </c>
    </row>
    <row r="50" spans="1:8" ht="12.75">
      <c r="A50">
        <f t="shared" si="1"/>
        <v>49</v>
      </c>
      <c r="B50" t="s">
        <v>531</v>
      </c>
      <c r="C50" t="s">
        <v>747</v>
      </c>
      <c r="D50" t="s">
        <v>49</v>
      </c>
      <c r="E50" t="s">
        <v>56</v>
      </c>
      <c r="F50" s="23">
        <v>0.7895</v>
      </c>
      <c r="G50" s="23">
        <v>0.4557</v>
      </c>
      <c r="H50" s="23">
        <f t="shared" si="0"/>
        <v>0.3338</v>
      </c>
    </row>
    <row r="51" spans="1:8" ht="12.75">
      <c r="A51">
        <f t="shared" si="1"/>
        <v>50</v>
      </c>
      <c r="B51" t="s">
        <v>528</v>
      </c>
      <c r="C51" t="s">
        <v>749</v>
      </c>
      <c r="D51" t="s">
        <v>122</v>
      </c>
      <c r="E51" t="s">
        <v>256</v>
      </c>
      <c r="F51" s="23">
        <v>0.9818</v>
      </c>
      <c r="G51" s="23">
        <v>0.6511</v>
      </c>
      <c r="H51" s="23">
        <f t="shared" si="0"/>
        <v>0.3307</v>
      </c>
    </row>
    <row r="52" spans="1:8" ht="12.75">
      <c r="A52">
        <f t="shared" si="1"/>
        <v>51</v>
      </c>
      <c r="B52" t="s">
        <v>777</v>
      </c>
      <c r="C52" t="s">
        <v>778</v>
      </c>
      <c r="D52" t="s">
        <v>405</v>
      </c>
      <c r="E52" t="s">
        <v>737</v>
      </c>
      <c r="F52" s="23">
        <v>0.8939</v>
      </c>
      <c r="G52" s="23">
        <v>0.5729</v>
      </c>
      <c r="H52" s="23">
        <f t="shared" si="0"/>
        <v>0.32100000000000006</v>
      </c>
    </row>
    <row r="53" spans="1:8" ht="12.75">
      <c r="A53">
        <f t="shared" si="1"/>
        <v>52</v>
      </c>
      <c r="B53" t="s">
        <v>528</v>
      </c>
      <c r="C53" t="s">
        <v>749</v>
      </c>
      <c r="D53" t="s">
        <v>274</v>
      </c>
      <c r="E53" t="s">
        <v>224</v>
      </c>
      <c r="F53" s="23">
        <v>0.8727</v>
      </c>
      <c r="G53" s="23">
        <v>0.5593</v>
      </c>
      <c r="H53" s="23">
        <f t="shared" si="0"/>
        <v>0.3134</v>
      </c>
    </row>
    <row r="54" spans="1:8" ht="12.75">
      <c r="A54">
        <f t="shared" si="1"/>
        <v>53</v>
      </c>
      <c r="B54" t="s">
        <v>777</v>
      </c>
      <c r="C54" t="s">
        <v>778</v>
      </c>
      <c r="D54" t="s">
        <v>482</v>
      </c>
      <c r="E54" t="s">
        <v>655</v>
      </c>
      <c r="F54" s="23">
        <v>0.8182</v>
      </c>
      <c r="G54" s="23">
        <v>0.5065</v>
      </c>
      <c r="H54" s="23">
        <f t="shared" si="0"/>
        <v>0.3117000000000001</v>
      </c>
    </row>
    <row r="55" spans="1:8" ht="12.75">
      <c r="A55">
        <f t="shared" si="1"/>
        <v>54</v>
      </c>
      <c r="B55" t="s">
        <v>531</v>
      </c>
      <c r="C55" t="s">
        <v>747</v>
      </c>
      <c r="D55" t="s">
        <v>41</v>
      </c>
      <c r="E55" t="s">
        <v>208</v>
      </c>
      <c r="F55" s="23">
        <v>1</v>
      </c>
      <c r="G55" s="23">
        <v>0.6909</v>
      </c>
      <c r="H55" s="23">
        <f t="shared" si="0"/>
        <v>0.30910000000000004</v>
      </c>
    </row>
    <row r="56" spans="1:8" ht="12.75">
      <c r="A56">
        <f t="shared" si="1"/>
        <v>55</v>
      </c>
      <c r="B56" t="s">
        <v>528</v>
      </c>
      <c r="C56" t="s">
        <v>749</v>
      </c>
      <c r="D56" t="s">
        <v>52</v>
      </c>
      <c r="E56" t="s">
        <v>284</v>
      </c>
      <c r="F56" s="23">
        <v>0.8636</v>
      </c>
      <c r="G56" s="23">
        <v>0.5591</v>
      </c>
      <c r="H56" s="23">
        <f t="shared" si="0"/>
        <v>0.3045</v>
      </c>
    </row>
    <row r="57" spans="1:8" ht="12.75">
      <c r="A57">
        <f t="shared" si="1"/>
        <v>56</v>
      </c>
      <c r="B57" t="s">
        <v>524</v>
      </c>
      <c r="C57" t="s">
        <v>748</v>
      </c>
      <c r="D57" t="s">
        <v>415</v>
      </c>
      <c r="E57" t="s">
        <v>464</v>
      </c>
      <c r="F57" s="23">
        <v>0.9706</v>
      </c>
      <c r="G57" s="23">
        <v>0.6689</v>
      </c>
      <c r="H57" s="23">
        <f t="shared" si="0"/>
        <v>0.30169999999999997</v>
      </c>
    </row>
    <row r="58" spans="1:8" ht="12.75">
      <c r="A58">
        <f t="shared" si="1"/>
        <v>57</v>
      </c>
      <c r="B58" t="s">
        <v>531</v>
      </c>
      <c r="C58" t="s">
        <v>747</v>
      </c>
      <c r="D58" t="s">
        <v>53</v>
      </c>
      <c r="E58" t="s">
        <v>144</v>
      </c>
      <c r="F58" s="23">
        <v>0.9868</v>
      </c>
      <c r="G58" s="23">
        <v>0.6944</v>
      </c>
      <c r="H58" s="23">
        <f t="shared" si="0"/>
        <v>0.2924</v>
      </c>
    </row>
    <row r="59" spans="1:8" ht="12.75">
      <c r="A59">
        <f t="shared" si="1"/>
        <v>58</v>
      </c>
      <c r="B59" t="s">
        <v>527</v>
      </c>
      <c r="C59" t="s">
        <v>747</v>
      </c>
      <c r="D59" t="s">
        <v>45</v>
      </c>
      <c r="E59" t="s">
        <v>64</v>
      </c>
      <c r="F59" s="23">
        <v>0.9916</v>
      </c>
      <c r="G59" s="23">
        <v>0.7014</v>
      </c>
      <c r="H59" s="23">
        <f t="shared" si="0"/>
        <v>0.2902</v>
      </c>
    </row>
    <row r="60" spans="1:8" ht="12.75">
      <c r="A60">
        <f t="shared" si="1"/>
        <v>59</v>
      </c>
      <c r="B60" t="s">
        <v>527</v>
      </c>
      <c r="C60" t="s">
        <v>747</v>
      </c>
      <c r="D60" t="s">
        <v>29</v>
      </c>
      <c r="E60" t="s">
        <v>33</v>
      </c>
      <c r="F60" s="23">
        <v>0.8403</v>
      </c>
      <c r="G60" s="23">
        <v>0.5511</v>
      </c>
      <c r="H60" s="23">
        <f t="shared" si="0"/>
        <v>0.2892</v>
      </c>
    </row>
    <row r="61" spans="1:8" ht="12.75">
      <c r="A61">
        <f t="shared" si="1"/>
        <v>60</v>
      </c>
      <c r="B61" t="s">
        <v>531</v>
      </c>
      <c r="C61" t="s">
        <v>747</v>
      </c>
      <c r="D61" t="s">
        <v>89</v>
      </c>
      <c r="E61" t="s">
        <v>111</v>
      </c>
      <c r="F61" s="23">
        <v>0.5395</v>
      </c>
      <c r="G61" s="23">
        <v>0.2514</v>
      </c>
      <c r="H61" s="23">
        <f t="shared" si="0"/>
        <v>0.28809999999999997</v>
      </c>
    </row>
    <row r="62" spans="1:8" ht="12.75">
      <c r="A62">
        <f t="shared" si="1"/>
        <v>61</v>
      </c>
      <c r="B62" t="s">
        <v>527</v>
      </c>
      <c r="C62" t="s">
        <v>747</v>
      </c>
      <c r="D62" t="s">
        <v>127</v>
      </c>
      <c r="E62" t="s">
        <v>198</v>
      </c>
      <c r="F62" s="23">
        <v>0.9748</v>
      </c>
      <c r="G62" s="23">
        <v>0.6869</v>
      </c>
      <c r="H62" s="23">
        <f t="shared" si="0"/>
        <v>0.28790000000000004</v>
      </c>
    </row>
    <row r="63" spans="1:8" ht="12.75">
      <c r="A63">
        <f t="shared" si="1"/>
        <v>62</v>
      </c>
      <c r="B63" t="s">
        <v>527</v>
      </c>
      <c r="C63" t="s">
        <v>747</v>
      </c>
      <c r="D63" t="s">
        <v>49</v>
      </c>
      <c r="E63" t="s">
        <v>213</v>
      </c>
      <c r="F63" s="23">
        <v>0.9664</v>
      </c>
      <c r="G63" s="23">
        <v>0.6818</v>
      </c>
      <c r="H63" s="23">
        <f t="shared" si="0"/>
        <v>0.2846000000000001</v>
      </c>
    </row>
    <row r="64" spans="1:8" ht="12.75">
      <c r="A64">
        <f t="shared" si="1"/>
        <v>63</v>
      </c>
      <c r="B64" t="s">
        <v>527</v>
      </c>
      <c r="C64" t="s">
        <v>747</v>
      </c>
      <c r="D64" t="s">
        <v>111</v>
      </c>
      <c r="E64" t="s">
        <v>349</v>
      </c>
      <c r="F64" s="23">
        <v>0.8151</v>
      </c>
      <c r="G64" s="23">
        <v>0.5307</v>
      </c>
      <c r="H64" s="23">
        <f t="shared" si="0"/>
        <v>0.2844000000000001</v>
      </c>
    </row>
    <row r="65" spans="1:8" ht="12.75">
      <c r="A65">
        <f t="shared" si="1"/>
        <v>64</v>
      </c>
      <c r="B65" t="s">
        <v>777</v>
      </c>
      <c r="C65" t="s">
        <v>778</v>
      </c>
      <c r="D65" t="s">
        <v>741</v>
      </c>
      <c r="E65" t="s">
        <v>744</v>
      </c>
      <c r="F65" s="23">
        <v>0.9394</v>
      </c>
      <c r="G65" s="23">
        <v>0.6596</v>
      </c>
      <c r="H65" s="23">
        <f t="shared" si="0"/>
        <v>0.27980000000000005</v>
      </c>
    </row>
    <row r="66" spans="1:8" ht="12.75">
      <c r="A66">
        <f t="shared" si="1"/>
        <v>65</v>
      </c>
      <c r="B66" t="s">
        <v>524</v>
      </c>
      <c r="C66" t="s">
        <v>748</v>
      </c>
      <c r="D66" t="s">
        <v>400</v>
      </c>
      <c r="E66" t="s">
        <v>405</v>
      </c>
      <c r="F66" s="23">
        <v>1</v>
      </c>
      <c r="G66" s="23">
        <v>0.7204</v>
      </c>
      <c r="H66" s="23">
        <f aca="true" t="shared" si="2" ref="H66:H129">+F66-G66</f>
        <v>0.27959999999999996</v>
      </c>
    </row>
    <row r="67" spans="1:8" ht="12.75">
      <c r="A67">
        <f aca="true" t="shared" si="3" ref="A67:A130">+A66+1</f>
        <v>66</v>
      </c>
      <c r="B67" t="s">
        <v>527</v>
      </c>
      <c r="C67" t="s">
        <v>747</v>
      </c>
      <c r="D67" t="s">
        <v>88</v>
      </c>
      <c r="E67" t="s">
        <v>362</v>
      </c>
      <c r="F67" s="23">
        <v>0.9748</v>
      </c>
      <c r="G67" s="23">
        <v>0.7014</v>
      </c>
      <c r="H67" s="23">
        <f t="shared" si="2"/>
        <v>0.2734</v>
      </c>
    </row>
    <row r="68" spans="1:8" ht="12.75">
      <c r="A68">
        <f t="shared" si="3"/>
        <v>67</v>
      </c>
      <c r="B68" t="s">
        <v>531</v>
      </c>
      <c r="C68" t="s">
        <v>747</v>
      </c>
      <c r="D68" t="s">
        <v>131</v>
      </c>
      <c r="E68" t="s">
        <v>188</v>
      </c>
      <c r="F68" s="23">
        <v>0.9803</v>
      </c>
      <c r="G68" s="23">
        <v>0.7108</v>
      </c>
      <c r="H68" s="23">
        <f t="shared" si="2"/>
        <v>0.26949999999999996</v>
      </c>
    </row>
    <row r="69" spans="1:8" ht="12.75">
      <c r="A69">
        <f t="shared" si="3"/>
        <v>68</v>
      </c>
      <c r="B69" t="s">
        <v>531</v>
      </c>
      <c r="C69" t="s">
        <v>747</v>
      </c>
      <c r="D69" t="s">
        <v>45</v>
      </c>
      <c r="E69" t="s">
        <v>148</v>
      </c>
      <c r="F69" s="23">
        <v>0.9934</v>
      </c>
      <c r="G69" s="23">
        <v>0.724</v>
      </c>
      <c r="H69" s="23">
        <f t="shared" si="2"/>
        <v>0.2694</v>
      </c>
    </row>
    <row r="70" spans="1:8" ht="12.75">
      <c r="A70">
        <f t="shared" si="3"/>
        <v>69</v>
      </c>
      <c r="B70" t="s">
        <v>527</v>
      </c>
      <c r="C70" t="s">
        <v>747</v>
      </c>
      <c r="D70" t="s">
        <v>80</v>
      </c>
      <c r="E70" t="s">
        <v>102</v>
      </c>
      <c r="F70" s="23">
        <v>0.8992</v>
      </c>
      <c r="G70" s="23">
        <v>0.6302</v>
      </c>
      <c r="H70" s="23">
        <f t="shared" si="2"/>
        <v>0.269</v>
      </c>
    </row>
    <row r="71" spans="1:8" ht="12.75">
      <c r="A71">
        <f t="shared" si="3"/>
        <v>70</v>
      </c>
      <c r="B71" t="s">
        <v>524</v>
      </c>
      <c r="C71" t="s">
        <v>748</v>
      </c>
      <c r="D71" t="s">
        <v>423</v>
      </c>
      <c r="E71" t="s">
        <v>437</v>
      </c>
      <c r="F71" s="23">
        <v>0.9804</v>
      </c>
      <c r="G71" s="23">
        <v>0.7152</v>
      </c>
      <c r="H71" s="23">
        <f t="shared" si="2"/>
        <v>0.2652000000000001</v>
      </c>
    </row>
    <row r="72" spans="1:8" ht="12.75">
      <c r="A72">
        <f t="shared" si="3"/>
        <v>71</v>
      </c>
      <c r="B72" t="s">
        <v>527</v>
      </c>
      <c r="C72" t="s">
        <v>747</v>
      </c>
      <c r="D72" t="s">
        <v>53</v>
      </c>
      <c r="E72" t="s">
        <v>98</v>
      </c>
      <c r="F72" s="23">
        <v>0.9832</v>
      </c>
      <c r="G72" s="23">
        <v>0.7226</v>
      </c>
      <c r="H72" s="23">
        <f t="shared" si="2"/>
        <v>0.26059999999999994</v>
      </c>
    </row>
    <row r="73" spans="1:8" ht="12.75">
      <c r="A73">
        <f t="shared" si="3"/>
        <v>72</v>
      </c>
      <c r="B73" t="s">
        <v>527</v>
      </c>
      <c r="C73" t="s">
        <v>747</v>
      </c>
      <c r="D73" t="s">
        <v>33</v>
      </c>
      <c r="E73" t="s">
        <v>94</v>
      </c>
      <c r="F73" s="23">
        <v>0.9748</v>
      </c>
      <c r="G73" s="23">
        <v>0.7158</v>
      </c>
      <c r="H73" s="23">
        <f t="shared" si="2"/>
        <v>0.259</v>
      </c>
    </row>
    <row r="74" spans="1:8" ht="12.75">
      <c r="A74">
        <f t="shared" si="3"/>
        <v>73</v>
      </c>
      <c r="B74" t="s">
        <v>524</v>
      </c>
      <c r="C74" t="s">
        <v>748</v>
      </c>
      <c r="D74" t="s">
        <v>401</v>
      </c>
      <c r="E74" t="s">
        <v>454</v>
      </c>
      <c r="F74" s="23">
        <v>0.9902</v>
      </c>
      <c r="G74" s="23">
        <v>0.732</v>
      </c>
      <c r="H74" s="23">
        <f t="shared" si="2"/>
        <v>0.2582</v>
      </c>
    </row>
    <row r="75" spans="1:8" ht="12.75">
      <c r="A75">
        <f t="shared" si="3"/>
        <v>74</v>
      </c>
      <c r="B75" t="s">
        <v>527</v>
      </c>
      <c r="C75" t="s">
        <v>747</v>
      </c>
      <c r="D75" t="s">
        <v>37</v>
      </c>
      <c r="E75" t="s">
        <v>21</v>
      </c>
      <c r="F75" s="23">
        <v>0.6387</v>
      </c>
      <c r="G75" s="23">
        <v>0.3831</v>
      </c>
      <c r="H75" s="23">
        <f t="shared" si="2"/>
        <v>0.25560000000000005</v>
      </c>
    </row>
    <row r="76" spans="1:8" ht="12.75">
      <c r="A76">
        <f t="shared" si="3"/>
        <v>75</v>
      </c>
      <c r="B76" t="s">
        <v>531</v>
      </c>
      <c r="C76" t="s">
        <v>747</v>
      </c>
      <c r="D76" t="s">
        <v>76</v>
      </c>
      <c r="E76" t="s">
        <v>131</v>
      </c>
      <c r="F76" s="23">
        <v>0.9605</v>
      </c>
      <c r="G76" s="23">
        <v>0.7104</v>
      </c>
      <c r="H76" s="23">
        <f t="shared" si="2"/>
        <v>0.2501</v>
      </c>
    </row>
    <row r="77" spans="1:8" ht="12.75">
      <c r="A77">
        <f t="shared" si="3"/>
        <v>76</v>
      </c>
      <c r="B77" t="s">
        <v>531</v>
      </c>
      <c r="C77" t="s">
        <v>747</v>
      </c>
      <c r="D77" t="s">
        <v>49</v>
      </c>
      <c r="E77" t="s">
        <v>110</v>
      </c>
      <c r="F77" s="23">
        <v>0.9671</v>
      </c>
      <c r="G77" s="23">
        <v>0.7206</v>
      </c>
      <c r="H77" s="23">
        <f t="shared" si="2"/>
        <v>0.24649999999999994</v>
      </c>
    </row>
    <row r="78" spans="1:8" ht="12.75">
      <c r="A78">
        <f t="shared" si="3"/>
        <v>77</v>
      </c>
      <c r="B78" t="s">
        <v>524</v>
      </c>
      <c r="C78" t="s">
        <v>748</v>
      </c>
      <c r="D78" t="s">
        <v>429</v>
      </c>
      <c r="E78" t="s">
        <v>441</v>
      </c>
      <c r="F78" s="23">
        <v>0.7941</v>
      </c>
      <c r="G78" s="23">
        <v>0.5477</v>
      </c>
      <c r="H78" s="23">
        <f t="shared" si="2"/>
        <v>0.24640000000000006</v>
      </c>
    </row>
    <row r="79" spans="1:8" ht="12.75">
      <c r="A79">
        <f t="shared" si="3"/>
        <v>78</v>
      </c>
      <c r="B79" t="s">
        <v>531</v>
      </c>
      <c r="C79" t="s">
        <v>747</v>
      </c>
      <c r="D79" t="s">
        <v>98</v>
      </c>
      <c r="E79" t="s">
        <v>168</v>
      </c>
      <c r="F79" s="23">
        <v>0.9934</v>
      </c>
      <c r="G79" s="23">
        <v>0.7498</v>
      </c>
      <c r="H79" s="23">
        <f t="shared" si="2"/>
        <v>0.24359999999999993</v>
      </c>
    </row>
    <row r="80" spans="1:8" ht="12.75">
      <c r="A80">
        <f t="shared" si="3"/>
        <v>79</v>
      </c>
      <c r="B80" t="s">
        <v>527</v>
      </c>
      <c r="C80" t="s">
        <v>747</v>
      </c>
      <c r="D80" t="s">
        <v>154</v>
      </c>
      <c r="E80" t="s">
        <v>377</v>
      </c>
      <c r="F80" s="23">
        <v>1</v>
      </c>
      <c r="G80" s="23">
        <v>0.7602</v>
      </c>
      <c r="H80" s="23">
        <f t="shared" si="2"/>
        <v>0.2398</v>
      </c>
    </row>
    <row r="81" spans="1:8" ht="12.75">
      <c r="A81">
        <f t="shared" si="3"/>
        <v>80</v>
      </c>
      <c r="B81" t="s">
        <v>527</v>
      </c>
      <c r="C81" t="s">
        <v>747</v>
      </c>
      <c r="D81" t="s">
        <v>22</v>
      </c>
      <c r="E81" t="s">
        <v>45</v>
      </c>
      <c r="F81" s="23">
        <v>0.916</v>
      </c>
      <c r="G81" s="23">
        <v>0.6767</v>
      </c>
      <c r="H81" s="23">
        <f t="shared" si="2"/>
        <v>0.23930000000000007</v>
      </c>
    </row>
    <row r="82" spans="1:8" ht="12.75">
      <c r="A82">
        <f t="shared" si="3"/>
        <v>81</v>
      </c>
      <c r="B82" t="s">
        <v>527</v>
      </c>
      <c r="C82" t="s">
        <v>747</v>
      </c>
      <c r="D82" t="s">
        <v>188</v>
      </c>
      <c r="E82" t="s">
        <v>194</v>
      </c>
      <c r="F82" s="23">
        <v>0.8908</v>
      </c>
      <c r="G82" s="23">
        <v>0.6522</v>
      </c>
      <c r="H82" s="23">
        <f t="shared" si="2"/>
        <v>0.23860000000000003</v>
      </c>
    </row>
    <row r="83" spans="1:8" ht="12.75">
      <c r="A83">
        <f t="shared" si="3"/>
        <v>82</v>
      </c>
      <c r="B83" t="s">
        <v>527</v>
      </c>
      <c r="C83" t="s">
        <v>747</v>
      </c>
      <c r="D83" t="s">
        <v>29</v>
      </c>
      <c r="E83" t="s">
        <v>25</v>
      </c>
      <c r="F83" s="23">
        <v>0.8403</v>
      </c>
      <c r="G83" s="23">
        <v>0.6059</v>
      </c>
      <c r="H83" s="23">
        <f t="shared" si="2"/>
        <v>0.23440000000000005</v>
      </c>
    </row>
    <row r="84" spans="1:8" ht="12.75">
      <c r="A84">
        <f t="shared" si="3"/>
        <v>83</v>
      </c>
      <c r="B84" t="s">
        <v>527</v>
      </c>
      <c r="C84" t="s">
        <v>747</v>
      </c>
      <c r="D84" t="s">
        <v>76</v>
      </c>
      <c r="E84" t="s">
        <v>380</v>
      </c>
      <c r="F84" s="23">
        <v>1</v>
      </c>
      <c r="G84" s="23">
        <v>0.7658</v>
      </c>
      <c r="H84" s="23">
        <f t="shared" si="2"/>
        <v>0.23419999999999996</v>
      </c>
    </row>
    <row r="85" spans="1:8" ht="12.75">
      <c r="A85">
        <f t="shared" si="3"/>
        <v>84</v>
      </c>
      <c r="B85" t="s">
        <v>527</v>
      </c>
      <c r="C85" t="s">
        <v>747</v>
      </c>
      <c r="D85" t="s">
        <v>116</v>
      </c>
      <c r="E85" t="s">
        <v>365</v>
      </c>
      <c r="F85" s="23">
        <v>0.9748</v>
      </c>
      <c r="G85" s="23">
        <v>0.7421</v>
      </c>
      <c r="H85" s="23">
        <f t="shared" si="2"/>
        <v>0.23270000000000002</v>
      </c>
    </row>
    <row r="86" spans="1:8" ht="12.75">
      <c r="A86">
        <f t="shared" si="3"/>
        <v>85</v>
      </c>
      <c r="B86" t="s">
        <v>531</v>
      </c>
      <c r="C86" t="s">
        <v>747</v>
      </c>
      <c r="D86" t="s">
        <v>154</v>
      </c>
      <c r="E86" t="s">
        <v>161</v>
      </c>
      <c r="F86" s="23">
        <v>0.6053</v>
      </c>
      <c r="G86" s="23">
        <v>0.3766</v>
      </c>
      <c r="H86" s="23">
        <f t="shared" si="2"/>
        <v>0.22869999999999996</v>
      </c>
    </row>
    <row r="87" spans="1:8" ht="12.75">
      <c r="A87">
        <f t="shared" si="3"/>
        <v>86</v>
      </c>
      <c r="B87" t="s">
        <v>528</v>
      </c>
      <c r="C87" t="s">
        <v>749</v>
      </c>
      <c r="D87" t="s">
        <v>259</v>
      </c>
      <c r="E87" t="s">
        <v>261</v>
      </c>
      <c r="F87" s="23">
        <v>0.9455</v>
      </c>
      <c r="G87" s="23">
        <v>0.7173</v>
      </c>
      <c r="H87" s="23">
        <f t="shared" si="2"/>
        <v>0.22819999999999996</v>
      </c>
    </row>
    <row r="88" spans="1:8" ht="12.75">
      <c r="A88">
        <f t="shared" si="3"/>
        <v>87</v>
      </c>
      <c r="B88" t="s">
        <v>531</v>
      </c>
      <c r="C88" t="s">
        <v>747</v>
      </c>
      <c r="D88" t="s">
        <v>88</v>
      </c>
      <c r="E88" t="s">
        <v>93</v>
      </c>
      <c r="F88" s="23">
        <v>0.9934</v>
      </c>
      <c r="G88" s="23">
        <v>0.7697</v>
      </c>
      <c r="H88" s="23">
        <f t="shared" si="2"/>
        <v>0.2236999999999999</v>
      </c>
    </row>
    <row r="89" spans="1:8" ht="12.75">
      <c r="A89">
        <f t="shared" si="3"/>
        <v>88</v>
      </c>
      <c r="B89" t="s">
        <v>777</v>
      </c>
      <c r="C89" t="s">
        <v>778</v>
      </c>
      <c r="D89" t="s">
        <v>628</v>
      </c>
      <c r="E89" t="s">
        <v>739</v>
      </c>
      <c r="F89" s="23">
        <v>0.9848</v>
      </c>
      <c r="G89" s="23">
        <v>0.7646</v>
      </c>
      <c r="H89" s="23">
        <f t="shared" si="2"/>
        <v>0.22020000000000006</v>
      </c>
    </row>
    <row r="90" spans="1:8" ht="12.75">
      <c r="A90">
        <f t="shared" si="3"/>
        <v>89</v>
      </c>
      <c r="B90" t="s">
        <v>528</v>
      </c>
      <c r="C90" t="s">
        <v>749</v>
      </c>
      <c r="D90" t="s">
        <v>25</v>
      </c>
      <c r="E90" t="s">
        <v>80</v>
      </c>
      <c r="F90" s="23">
        <v>0.9818</v>
      </c>
      <c r="G90" s="23">
        <v>0.7651</v>
      </c>
      <c r="H90" s="23">
        <f t="shared" si="2"/>
        <v>0.2167</v>
      </c>
    </row>
    <row r="91" spans="1:8" ht="12.75">
      <c r="A91">
        <f t="shared" si="3"/>
        <v>90</v>
      </c>
      <c r="B91" t="s">
        <v>777</v>
      </c>
      <c r="C91" t="s">
        <v>778</v>
      </c>
      <c r="D91" t="s">
        <v>53</v>
      </c>
      <c r="E91" t="s">
        <v>676</v>
      </c>
      <c r="F91" s="23">
        <v>0.9848</v>
      </c>
      <c r="G91" s="23">
        <v>0.7706</v>
      </c>
      <c r="H91" s="23">
        <f t="shared" si="2"/>
        <v>0.21420000000000006</v>
      </c>
    </row>
    <row r="92" spans="1:8" ht="12.75">
      <c r="A92">
        <f t="shared" si="3"/>
        <v>91</v>
      </c>
      <c r="B92" t="s">
        <v>528</v>
      </c>
      <c r="C92" t="s">
        <v>749</v>
      </c>
      <c r="D92" t="s">
        <v>80</v>
      </c>
      <c r="E92" t="s">
        <v>265</v>
      </c>
      <c r="F92" s="23">
        <v>0.9818</v>
      </c>
      <c r="G92" s="23">
        <v>0.7678</v>
      </c>
      <c r="H92" s="23">
        <f t="shared" si="2"/>
        <v>0.21399999999999997</v>
      </c>
    </row>
    <row r="93" spans="1:8" ht="12.75">
      <c r="A93">
        <f t="shared" si="3"/>
        <v>92</v>
      </c>
      <c r="B93" t="s">
        <v>777</v>
      </c>
      <c r="C93" t="s">
        <v>778</v>
      </c>
      <c r="D93" t="s">
        <v>673</v>
      </c>
      <c r="E93" t="s">
        <v>745</v>
      </c>
      <c r="F93" s="23">
        <v>0.9848</v>
      </c>
      <c r="G93" s="23">
        <v>0.7784</v>
      </c>
      <c r="H93" s="23">
        <f t="shared" si="2"/>
        <v>0.20640000000000003</v>
      </c>
    </row>
    <row r="94" spans="1:8" ht="12.75">
      <c r="A94">
        <f t="shared" si="3"/>
        <v>93</v>
      </c>
      <c r="B94" t="s">
        <v>527</v>
      </c>
      <c r="C94" t="s">
        <v>747</v>
      </c>
      <c r="D94" t="s">
        <v>98</v>
      </c>
      <c r="E94" t="s">
        <v>184</v>
      </c>
      <c r="F94" s="23">
        <v>0.8992</v>
      </c>
      <c r="G94" s="23">
        <v>0.7009</v>
      </c>
      <c r="H94" s="23">
        <f t="shared" si="2"/>
        <v>0.19830000000000003</v>
      </c>
    </row>
    <row r="95" spans="1:8" ht="12.75">
      <c r="A95">
        <f t="shared" si="3"/>
        <v>94</v>
      </c>
      <c r="B95" t="s">
        <v>527</v>
      </c>
      <c r="C95" t="s">
        <v>747</v>
      </c>
      <c r="D95" t="s">
        <v>22</v>
      </c>
      <c r="E95" t="s">
        <v>37</v>
      </c>
      <c r="F95" s="23">
        <v>0.9664</v>
      </c>
      <c r="G95" s="23">
        <v>0.7709</v>
      </c>
      <c r="H95" s="23">
        <f t="shared" si="2"/>
        <v>0.1955</v>
      </c>
    </row>
    <row r="96" spans="1:8" ht="12.75">
      <c r="A96">
        <f t="shared" si="3"/>
        <v>95</v>
      </c>
      <c r="B96" t="s">
        <v>527</v>
      </c>
      <c r="C96" t="s">
        <v>747</v>
      </c>
      <c r="D96" t="s">
        <v>106</v>
      </c>
      <c r="E96" t="s">
        <v>369</v>
      </c>
      <c r="F96" s="23">
        <v>0.9916</v>
      </c>
      <c r="G96" s="23">
        <v>0.7982</v>
      </c>
      <c r="H96" s="23">
        <f t="shared" si="2"/>
        <v>0.19340000000000002</v>
      </c>
    </row>
    <row r="97" spans="1:8" ht="12.75">
      <c r="A97">
        <f t="shared" si="3"/>
        <v>96</v>
      </c>
      <c r="B97" t="s">
        <v>527</v>
      </c>
      <c r="C97" t="s">
        <v>747</v>
      </c>
      <c r="D97" t="s">
        <v>81</v>
      </c>
      <c r="E97" t="s">
        <v>127</v>
      </c>
      <c r="F97" s="23">
        <v>0.6303</v>
      </c>
      <c r="G97" s="23">
        <v>0.4386</v>
      </c>
      <c r="H97" s="23">
        <f t="shared" si="2"/>
        <v>0.19169999999999998</v>
      </c>
    </row>
    <row r="98" spans="1:8" ht="12.75">
      <c r="A98">
        <f t="shared" si="3"/>
        <v>97</v>
      </c>
      <c r="B98" t="s">
        <v>527</v>
      </c>
      <c r="C98" t="s">
        <v>747</v>
      </c>
      <c r="D98" t="s">
        <v>37</v>
      </c>
      <c r="E98" t="s">
        <v>60</v>
      </c>
      <c r="F98" s="23">
        <v>0.9748</v>
      </c>
      <c r="G98" s="23">
        <v>0.785</v>
      </c>
      <c r="H98" s="23">
        <f t="shared" si="2"/>
        <v>0.18979999999999997</v>
      </c>
    </row>
    <row r="99" spans="1:8" ht="12.75">
      <c r="A99">
        <f t="shared" si="3"/>
        <v>98</v>
      </c>
      <c r="B99" t="s">
        <v>777</v>
      </c>
      <c r="C99" t="s">
        <v>778</v>
      </c>
      <c r="D99" t="s">
        <v>608</v>
      </c>
      <c r="E99" t="s">
        <v>751</v>
      </c>
      <c r="F99" s="23">
        <v>1</v>
      </c>
      <c r="G99" s="23">
        <v>0.8125</v>
      </c>
      <c r="H99" s="23">
        <f t="shared" si="2"/>
        <v>0.1875</v>
      </c>
    </row>
    <row r="100" spans="1:8" ht="12.75">
      <c r="A100">
        <f t="shared" si="3"/>
        <v>99</v>
      </c>
      <c r="B100" t="s">
        <v>531</v>
      </c>
      <c r="C100" t="s">
        <v>747</v>
      </c>
      <c r="D100" t="s">
        <v>21</v>
      </c>
      <c r="E100" t="s">
        <v>41</v>
      </c>
      <c r="F100" s="23">
        <v>0.9868</v>
      </c>
      <c r="G100" s="23">
        <v>0.8006</v>
      </c>
      <c r="H100" s="23">
        <f t="shared" si="2"/>
        <v>0.18620000000000003</v>
      </c>
    </row>
    <row r="101" spans="1:8" ht="12.75">
      <c r="A101">
        <f t="shared" si="3"/>
        <v>100</v>
      </c>
      <c r="B101" t="s">
        <v>524</v>
      </c>
      <c r="C101" t="s">
        <v>748</v>
      </c>
      <c r="D101" t="s">
        <v>437</v>
      </c>
      <c r="E101" t="s">
        <v>440</v>
      </c>
      <c r="F101" s="23">
        <v>0.902</v>
      </c>
      <c r="G101" s="23">
        <v>0.7171</v>
      </c>
      <c r="H101" s="23">
        <f t="shared" si="2"/>
        <v>0.18490000000000006</v>
      </c>
    </row>
    <row r="102" spans="1:8" ht="12.75">
      <c r="A102">
        <f t="shared" si="3"/>
        <v>101</v>
      </c>
      <c r="B102" t="s">
        <v>524</v>
      </c>
      <c r="C102" t="s">
        <v>748</v>
      </c>
      <c r="D102" t="s">
        <v>412</v>
      </c>
      <c r="E102" t="s">
        <v>415</v>
      </c>
      <c r="F102" s="23">
        <v>0.5784</v>
      </c>
      <c r="G102" s="23">
        <v>0.3957</v>
      </c>
      <c r="H102" s="23">
        <f t="shared" si="2"/>
        <v>0.18270000000000003</v>
      </c>
    </row>
    <row r="103" spans="1:8" ht="12.75">
      <c r="A103">
        <f t="shared" si="3"/>
        <v>102</v>
      </c>
      <c r="B103" t="s">
        <v>524</v>
      </c>
      <c r="C103" t="s">
        <v>748</v>
      </c>
      <c r="D103" t="s">
        <v>420</v>
      </c>
      <c r="E103" t="s">
        <v>407</v>
      </c>
      <c r="F103" s="23">
        <v>0.3235</v>
      </c>
      <c r="G103" s="23">
        <v>0.1418</v>
      </c>
      <c r="H103" s="23">
        <f t="shared" si="2"/>
        <v>0.1817</v>
      </c>
    </row>
    <row r="104" spans="1:8" ht="12.75">
      <c r="A104">
        <f t="shared" si="3"/>
        <v>103</v>
      </c>
      <c r="B104" t="s">
        <v>524</v>
      </c>
      <c r="C104" t="s">
        <v>748</v>
      </c>
      <c r="D104" t="s">
        <v>398</v>
      </c>
      <c r="E104" t="s">
        <v>429</v>
      </c>
      <c r="F104" s="23">
        <v>0.9706</v>
      </c>
      <c r="G104" s="23">
        <v>0.7889</v>
      </c>
      <c r="H104" s="23">
        <f t="shared" si="2"/>
        <v>0.18169999999999997</v>
      </c>
    </row>
    <row r="105" spans="1:8" ht="12.75">
      <c r="A105">
        <f t="shared" si="3"/>
        <v>104</v>
      </c>
      <c r="B105" t="s">
        <v>528</v>
      </c>
      <c r="C105" t="s">
        <v>749</v>
      </c>
      <c r="D105" t="s">
        <v>265</v>
      </c>
      <c r="E105" t="s">
        <v>278</v>
      </c>
      <c r="F105" s="23">
        <v>0.7364</v>
      </c>
      <c r="G105" s="23">
        <v>0.5551</v>
      </c>
      <c r="H105" s="23">
        <f t="shared" si="2"/>
        <v>0.18130000000000002</v>
      </c>
    </row>
    <row r="106" spans="1:8" ht="12.75">
      <c r="A106">
        <f t="shared" si="3"/>
        <v>105</v>
      </c>
      <c r="B106" t="s">
        <v>524</v>
      </c>
      <c r="C106" t="s">
        <v>748</v>
      </c>
      <c r="D106" t="s">
        <v>429</v>
      </c>
      <c r="E106" t="s">
        <v>500</v>
      </c>
      <c r="F106" s="23">
        <v>0.9902</v>
      </c>
      <c r="G106" s="23">
        <v>0.8099</v>
      </c>
      <c r="H106" s="23">
        <f t="shared" si="2"/>
        <v>0.18030000000000002</v>
      </c>
    </row>
    <row r="107" spans="1:8" ht="12.75">
      <c r="A107">
        <f t="shared" si="3"/>
        <v>106</v>
      </c>
      <c r="B107" t="s">
        <v>524</v>
      </c>
      <c r="C107" t="s">
        <v>748</v>
      </c>
      <c r="D107" t="s">
        <v>409</v>
      </c>
      <c r="E107" t="s">
        <v>423</v>
      </c>
      <c r="F107" s="23">
        <v>0.8922</v>
      </c>
      <c r="G107" s="23">
        <v>0.7126</v>
      </c>
      <c r="H107" s="23">
        <f t="shared" si="2"/>
        <v>0.17959999999999998</v>
      </c>
    </row>
    <row r="108" spans="1:8" ht="12.75">
      <c r="A108">
        <f t="shared" si="3"/>
        <v>107</v>
      </c>
      <c r="B108" t="s">
        <v>524</v>
      </c>
      <c r="C108" t="s">
        <v>748</v>
      </c>
      <c r="D108" t="s">
        <v>415</v>
      </c>
      <c r="E108" t="s">
        <v>481</v>
      </c>
      <c r="F108" s="23">
        <v>0.9902</v>
      </c>
      <c r="G108" s="23">
        <v>0.8114</v>
      </c>
      <c r="H108" s="23">
        <f t="shared" si="2"/>
        <v>0.17879999999999996</v>
      </c>
    </row>
    <row r="109" spans="1:8" ht="12.75">
      <c r="A109">
        <f t="shared" si="3"/>
        <v>108</v>
      </c>
      <c r="B109" t="s">
        <v>531</v>
      </c>
      <c r="C109" t="s">
        <v>747</v>
      </c>
      <c r="D109" t="s">
        <v>22</v>
      </c>
      <c r="E109" t="s">
        <v>29</v>
      </c>
      <c r="F109" s="23">
        <v>0.8158</v>
      </c>
      <c r="G109" s="23">
        <v>0.6377</v>
      </c>
      <c r="H109" s="23">
        <f t="shared" si="2"/>
        <v>0.17809999999999993</v>
      </c>
    </row>
    <row r="110" spans="1:8" ht="12.75">
      <c r="A110">
        <f t="shared" si="3"/>
        <v>109</v>
      </c>
      <c r="B110" t="s">
        <v>531</v>
      </c>
      <c r="C110" t="s">
        <v>747</v>
      </c>
      <c r="D110" t="s">
        <v>56</v>
      </c>
      <c r="E110" t="s">
        <v>98</v>
      </c>
      <c r="F110" s="23">
        <v>0.8158</v>
      </c>
      <c r="G110" s="23">
        <v>0.6404</v>
      </c>
      <c r="H110" s="23">
        <f t="shared" si="2"/>
        <v>0.1754</v>
      </c>
    </row>
    <row r="111" spans="1:8" ht="12.75">
      <c r="A111">
        <f t="shared" si="3"/>
        <v>110</v>
      </c>
      <c r="B111" t="s">
        <v>524</v>
      </c>
      <c r="C111" t="s">
        <v>748</v>
      </c>
      <c r="D111" t="s">
        <v>407</v>
      </c>
      <c r="E111" t="s">
        <v>452</v>
      </c>
      <c r="F111" s="23">
        <v>0.9706</v>
      </c>
      <c r="G111" s="23">
        <v>0.7981</v>
      </c>
      <c r="H111" s="23">
        <f t="shared" si="2"/>
        <v>0.1725</v>
      </c>
    </row>
    <row r="112" spans="1:8" ht="12.75">
      <c r="A112">
        <f t="shared" si="3"/>
        <v>111</v>
      </c>
      <c r="B112" t="s">
        <v>528</v>
      </c>
      <c r="C112" t="s">
        <v>749</v>
      </c>
      <c r="D112" t="s">
        <v>262</v>
      </c>
      <c r="E112" t="s">
        <v>281</v>
      </c>
      <c r="F112" s="23">
        <v>0.8364</v>
      </c>
      <c r="G112" s="23">
        <v>0.6645</v>
      </c>
      <c r="H112" s="23">
        <f t="shared" si="2"/>
        <v>0.17190000000000005</v>
      </c>
    </row>
    <row r="113" spans="1:8" ht="12.75">
      <c r="A113">
        <f t="shared" si="3"/>
        <v>112</v>
      </c>
      <c r="B113" t="s">
        <v>527</v>
      </c>
      <c r="C113" t="s">
        <v>747</v>
      </c>
      <c r="D113" t="s">
        <v>33</v>
      </c>
      <c r="E113" t="s">
        <v>188</v>
      </c>
      <c r="F113" s="23">
        <v>1</v>
      </c>
      <c r="G113" s="23">
        <v>0.8285</v>
      </c>
      <c r="H113" s="23">
        <f t="shared" si="2"/>
        <v>0.17149999999999999</v>
      </c>
    </row>
    <row r="114" spans="1:8" ht="12.75">
      <c r="A114">
        <f t="shared" si="3"/>
        <v>113</v>
      </c>
      <c r="B114" t="s">
        <v>524</v>
      </c>
      <c r="C114" t="s">
        <v>748</v>
      </c>
      <c r="D114" t="s">
        <v>403</v>
      </c>
      <c r="E114" t="s">
        <v>451</v>
      </c>
      <c r="F114" s="23">
        <v>0.9902</v>
      </c>
      <c r="G114" s="23">
        <v>0.8193</v>
      </c>
      <c r="H114" s="23">
        <f t="shared" si="2"/>
        <v>0.17089999999999994</v>
      </c>
    </row>
    <row r="115" spans="1:8" ht="12.75">
      <c r="A115">
        <f t="shared" si="3"/>
        <v>114</v>
      </c>
      <c r="B115" t="s">
        <v>528</v>
      </c>
      <c r="C115" t="s">
        <v>749</v>
      </c>
      <c r="D115" t="s">
        <v>161</v>
      </c>
      <c r="E115" t="s">
        <v>52</v>
      </c>
      <c r="F115" s="23">
        <v>0.9</v>
      </c>
      <c r="G115" s="23">
        <v>0.7334</v>
      </c>
      <c r="H115" s="23">
        <f t="shared" si="2"/>
        <v>0.16659999999999997</v>
      </c>
    </row>
    <row r="116" spans="1:8" ht="12.75">
      <c r="A116">
        <f t="shared" si="3"/>
        <v>115</v>
      </c>
      <c r="B116" t="s">
        <v>527</v>
      </c>
      <c r="C116" t="s">
        <v>747</v>
      </c>
      <c r="D116" t="s">
        <v>214</v>
      </c>
      <c r="E116" t="s">
        <v>215</v>
      </c>
      <c r="F116" s="23">
        <v>0.8319</v>
      </c>
      <c r="G116" s="23">
        <v>0.6671</v>
      </c>
      <c r="H116" s="23">
        <f t="shared" si="2"/>
        <v>0.16479999999999995</v>
      </c>
    </row>
    <row r="117" spans="1:8" ht="12.75">
      <c r="A117">
        <f t="shared" si="3"/>
        <v>116</v>
      </c>
      <c r="B117" t="s">
        <v>777</v>
      </c>
      <c r="C117" t="s">
        <v>778</v>
      </c>
      <c r="D117" t="s">
        <v>518</v>
      </c>
      <c r="E117" t="s">
        <v>482</v>
      </c>
      <c r="F117" s="23">
        <v>0.9848</v>
      </c>
      <c r="G117" s="23">
        <v>0.8208</v>
      </c>
      <c r="H117" s="23">
        <f t="shared" si="2"/>
        <v>0.16400000000000003</v>
      </c>
    </row>
    <row r="118" spans="1:8" ht="12.75">
      <c r="A118">
        <f t="shared" si="3"/>
        <v>117</v>
      </c>
      <c r="B118" t="s">
        <v>531</v>
      </c>
      <c r="C118" t="s">
        <v>747</v>
      </c>
      <c r="D118" t="s">
        <v>94</v>
      </c>
      <c r="E118" t="s">
        <v>216</v>
      </c>
      <c r="F118" s="23">
        <v>1</v>
      </c>
      <c r="G118" s="23">
        <v>0.8368</v>
      </c>
      <c r="H118" s="23">
        <f t="shared" si="2"/>
        <v>0.1632</v>
      </c>
    </row>
    <row r="119" spans="1:8" ht="12.75">
      <c r="A119">
        <f t="shared" si="3"/>
        <v>118</v>
      </c>
      <c r="B119" t="s">
        <v>531</v>
      </c>
      <c r="C119" t="s">
        <v>747</v>
      </c>
      <c r="D119" t="s">
        <v>94</v>
      </c>
      <c r="E119" t="s">
        <v>102</v>
      </c>
      <c r="F119" s="23">
        <v>0.5132</v>
      </c>
      <c r="G119" s="23">
        <v>0.3513</v>
      </c>
      <c r="H119" s="23">
        <f t="shared" si="2"/>
        <v>0.1619</v>
      </c>
    </row>
    <row r="120" spans="1:8" ht="12.75">
      <c r="A120">
        <f t="shared" si="3"/>
        <v>119</v>
      </c>
      <c r="B120" t="s">
        <v>524</v>
      </c>
      <c r="C120" t="s">
        <v>748</v>
      </c>
      <c r="D120" t="s">
        <v>441</v>
      </c>
      <c r="E120" t="s">
        <v>462</v>
      </c>
      <c r="F120" s="23">
        <v>0.9608</v>
      </c>
      <c r="G120" s="23">
        <v>0.799</v>
      </c>
      <c r="H120" s="23">
        <f t="shared" si="2"/>
        <v>0.16179999999999994</v>
      </c>
    </row>
    <row r="121" spans="1:8" ht="12.75">
      <c r="A121">
        <f t="shared" si="3"/>
        <v>120</v>
      </c>
      <c r="B121" t="s">
        <v>524</v>
      </c>
      <c r="C121" t="s">
        <v>748</v>
      </c>
      <c r="D121" t="s">
        <v>405</v>
      </c>
      <c r="E121" t="s">
        <v>198</v>
      </c>
      <c r="F121" s="23">
        <v>0.9216</v>
      </c>
      <c r="G121" s="23">
        <v>0.7622</v>
      </c>
      <c r="H121" s="23">
        <f t="shared" si="2"/>
        <v>0.1594</v>
      </c>
    </row>
    <row r="122" spans="1:8" ht="12.75">
      <c r="A122">
        <f t="shared" si="3"/>
        <v>121</v>
      </c>
      <c r="B122" t="s">
        <v>531</v>
      </c>
      <c r="C122" t="s">
        <v>747</v>
      </c>
      <c r="D122" t="s">
        <v>80</v>
      </c>
      <c r="E122" t="s">
        <v>88</v>
      </c>
      <c r="F122" s="23">
        <v>0.8289</v>
      </c>
      <c r="G122" s="23">
        <v>0.6725</v>
      </c>
      <c r="H122" s="23">
        <f t="shared" si="2"/>
        <v>0.15639999999999998</v>
      </c>
    </row>
    <row r="123" spans="1:8" ht="12.75">
      <c r="A123">
        <f t="shared" si="3"/>
        <v>122</v>
      </c>
      <c r="B123" t="s">
        <v>524</v>
      </c>
      <c r="C123" t="s">
        <v>748</v>
      </c>
      <c r="D123" t="s">
        <v>398</v>
      </c>
      <c r="E123" t="s">
        <v>420</v>
      </c>
      <c r="F123" s="23">
        <v>0.6275</v>
      </c>
      <c r="G123" s="23">
        <v>0.474</v>
      </c>
      <c r="H123" s="23">
        <f t="shared" si="2"/>
        <v>0.15349999999999997</v>
      </c>
    </row>
    <row r="124" spans="1:8" ht="12.75">
      <c r="A124">
        <f t="shared" si="3"/>
        <v>123</v>
      </c>
      <c r="B124" t="s">
        <v>524</v>
      </c>
      <c r="C124" t="s">
        <v>748</v>
      </c>
      <c r="D124" t="s">
        <v>431</v>
      </c>
      <c r="E124" t="s">
        <v>445</v>
      </c>
      <c r="F124" s="23">
        <v>0.8824</v>
      </c>
      <c r="G124" s="23">
        <v>0.7298</v>
      </c>
      <c r="H124" s="23">
        <f t="shared" si="2"/>
        <v>0.15259999999999996</v>
      </c>
    </row>
    <row r="125" spans="1:8" ht="12.75">
      <c r="A125">
        <f t="shared" si="3"/>
        <v>124</v>
      </c>
      <c r="B125" t="s">
        <v>528</v>
      </c>
      <c r="C125" t="s">
        <v>749</v>
      </c>
      <c r="D125" t="s">
        <v>25</v>
      </c>
      <c r="E125" t="s">
        <v>56</v>
      </c>
      <c r="F125" s="23">
        <v>1</v>
      </c>
      <c r="G125" s="23">
        <v>0.8503</v>
      </c>
      <c r="H125" s="23">
        <f t="shared" si="2"/>
        <v>0.14970000000000006</v>
      </c>
    </row>
    <row r="126" spans="1:8" ht="12.75">
      <c r="A126">
        <f t="shared" si="3"/>
        <v>125</v>
      </c>
      <c r="B126" t="s">
        <v>527</v>
      </c>
      <c r="C126" t="s">
        <v>747</v>
      </c>
      <c r="D126" t="s">
        <v>81</v>
      </c>
      <c r="E126" t="s">
        <v>375</v>
      </c>
      <c r="F126" s="23">
        <v>1</v>
      </c>
      <c r="G126" s="23">
        <v>0.8516</v>
      </c>
      <c r="H126" s="23">
        <f t="shared" si="2"/>
        <v>0.14839999999999998</v>
      </c>
    </row>
    <row r="127" spans="1:8" ht="12.75">
      <c r="A127">
        <f t="shared" si="3"/>
        <v>126</v>
      </c>
      <c r="B127" t="s">
        <v>524</v>
      </c>
      <c r="C127" t="s">
        <v>748</v>
      </c>
      <c r="D127" t="s">
        <v>412</v>
      </c>
      <c r="E127" t="s">
        <v>443</v>
      </c>
      <c r="F127" s="23">
        <v>0.8824</v>
      </c>
      <c r="G127" s="23">
        <v>0.7342</v>
      </c>
      <c r="H127" s="23">
        <f t="shared" si="2"/>
        <v>0.1482</v>
      </c>
    </row>
    <row r="128" spans="1:8" ht="12.75">
      <c r="A128">
        <f t="shared" si="3"/>
        <v>127</v>
      </c>
      <c r="B128" t="s">
        <v>524</v>
      </c>
      <c r="C128" t="s">
        <v>748</v>
      </c>
      <c r="D128" t="s">
        <v>417</v>
      </c>
      <c r="E128" t="s">
        <v>425</v>
      </c>
      <c r="F128" s="23">
        <v>0.6176</v>
      </c>
      <c r="G128" s="23">
        <v>0.4704</v>
      </c>
      <c r="H128" s="23">
        <f t="shared" si="2"/>
        <v>0.14720000000000005</v>
      </c>
    </row>
    <row r="129" spans="1:8" ht="12.75">
      <c r="A129">
        <f t="shared" si="3"/>
        <v>128</v>
      </c>
      <c r="B129" t="s">
        <v>524</v>
      </c>
      <c r="C129" t="s">
        <v>748</v>
      </c>
      <c r="D129" t="s">
        <v>398</v>
      </c>
      <c r="E129" t="s">
        <v>401</v>
      </c>
      <c r="F129" s="23">
        <v>0.5392</v>
      </c>
      <c r="G129" s="23">
        <v>0.3922</v>
      </c>
      <c r="H129" s="23">
        <f t="shared" si="2"/>
        <v>0.14700000000000002</v>
      </c>
    </row>
    <row r="130" spans="1:8" ht="12.75">
      <c r="A130">
        <f t="shared" si="3"/>
        <v>129</v>
      </c>
      <c r="B130" t="s">
        <v>524</v>
      </c>
      <c r="C130" t="s">
        <v>748</v>
      </c>
      <c r="D130" t="s">
        <v>448</v>
      </c>
      <c r="E130" t="s">
        <v>476</v>
      </c>
      <c r="F130" s="23">
        <v>0.6765</v>
      </c>
      <c r="G130" s="23">
        <v>0.5325</v>
      </c>
      <c r="H130" s="23">
        <f aca="true" t="shared" si="4" ref="H130:H193">+F130-G130</f>
        <v>0.14400000000000002</v>
      </c>
    </row>
    <row r="131" spans="1:8" ht="12.75">
      <c r="A131">
        <f aca="true" t="shared" si="5" ref="A131:A194">+A130+1</f>
        <v>130</v>
      </c>
      <c r="B131" t="s">
        <v>524</v>
      </c>
      <c r="C131" t="s">
        <v>748</v>
      </c>
      <c r="D131" t="s">
        <v>419</v>
      </c>
      <c r="E131" t="s">
        <v>411</v>
      </c>
      <c r="F131" s="23">
        <v>0.9608</v>
      </c>
      <c r="G131" s="23">
        <v>0.8201</v>
      </c>
      <c r="H131" s="23">
        <f t="shared" si="4"/>
        <v>0.14069999999999994</v>
      </c>
    </row>
    <row r="132" spans="1:8" ht="12.75">
      <c r="A132">
        <f t="shared" si="5"/>
        <v>131</v>
      </c>
      <c r="B132" t="s">
        <v>531</v>
      </c>
      <c r="C132" t="s">
        <v>747</v>
      </c>
      <c r="D132" t="s">
        <v>33</v>
      </c>
      <c r="E132" t="s">
        <v>67</v>
      </c>
      <c r="F132" s="23">
        <v>1</v>
      </c>
      <c r="G132" s="23">
        <v>0.8598</v>
      </c>
      <c r="H132" s="23">
        <f t="shared" si="4"/>
        <v>0.1402</v>
      </c>
    </row>
    <row r="133" spans="1:8" ht="12.75">
      <c r="A133">
        <f t="shared" si="5"/>
        <v>132</v>
      </c>
      <c r="B133" t="s">
        <v>527</v>
      </c>
      <c r="C133" t="s">
        <v>747</v>
      </c>
      <c r="D133" t="s">
        <v>111</v>
      </c>
      <c r="E133" t="s">
        <v>371</v>
      </c>
      <c r="F133" s="23">
        <v>0.9916</v>
      </c>
      <c r="G133" s="23">
        <v>0.8547</v>
      </c>
      <c r="H133" s="23">
        <f t="shared" si="4"/>
        <v>0.13690000000000002</v>
      </c>
    </row>
    <row r="134" spans="1:8" ht="12.75">
      <c r="A134">
        <f t="shared" si="5"/>
        <v>133</v>
      </c>
      <c r="B134" t="s">
        <v>531</v>
      </c>
      <c r="C134" t="s">
        <v>747</v>
      </c>
      <c r="D134" t="s">
        <v>80</v>
      </c>
      <c r="E134" t="s">
        <v>211</v>
      </c>
      <c r="F134" s="23">
        <v>1</v>
      </c>
      <c r="G134" s="23">
        <v>0.8655</v>
      </c>
      <c r="H134" s="23">
        <f t="shared" si="4"/>
        <v>0.13449999999999995</v>
      </c>
    </row>
    <row r="135" spans="1:8" ht="12.75">
      <c r="A135">
        <f t="shared" si="5"/>
        <v>134</v>
      </c>
      <c r="B135" t="s">
        <v>524</v>
      </c>
      <c r="C135" t="s">
        <v>748</v>
      </c>
      <c r="D135" t="s">
        <v>400</v>
      </c>
      <c r="E135" t="s">
        <v>518</v>
      </c>
      <c r="F135" s="23">
        <v>1</v>
      </c>
      <c r="G135" s="23">
        <v>0.8656</v>
      </c>
      <c r="H135" s="23">
        <f t="shared" si="4"/>
        <v>0.13439999999999996</v>
      </c>
    </row>
    <row r="136" spans="1:8" ht="12.75">
      <c r="A136">
        <f t="shared" si="5"/>
        <v>135</v>
      </c>
      <c r="B136" t="s">
        <v>527</v>
      </c>
      <c r="C136" t="s">
        <v>747</v>
      </c>
      <c r="D136" t="s">
        <v>25</v>
      </c>
      <c r="E136" t="s">
        <v>88</v>
      </c>
      <c r="F136" s="23">
        <v>1</v>
      </c>
      <c r="G136" s="23">
        <v>0.8678</v>
      </c>
      <c r="H136" s="23">
        <f t="shared" si="4"/>
        <v>0.13219999999999998</v>
      </c>
    </row>
    <row r="137" spans="1:8" ht="12.75">
      <c r="A137">
        <f t="shared" si="5"/>
        <v>136</v>
      </c>
      <c r="B137" t="s">
        <v>528</v>
      </c>
      <c r="C137" t="s">
        <v>749</v>
      </c>
      <c r="D137" t="s">
        <v>56</v>
      </c>
      <c r="E137" t="s">
        <v>122</v>
      </c>
      <c r="F137" s="23">
        <v>0.8273</v>
      </c>
      <c r="G137" s="23">
        <v>0.6954</v>
      </c>
      <c r="H137" s="23">
        <f t="shared" si="4"/>
        <v>0.13190000000000002</v>
      </c>
    </row>
    <row r="138" spans="1:8" ht="12.75">
      <c r="A138">
        <f t="shared" si="5"/>
        <v>137</v>
      </c>
      <c r="B138" t="s">
        <v>528</v>
      </c>
      <c r="C138" t="s">
        <v>749</v>
      </c>
      <c r="D138" t="s">
        <v>251</v>
      </c>
      <c r="E138" t="s">
        <v>298</v>
      </c>
      <c r="F138" s="23">
        <v>1</v>
      </c>
      <c r="G138" s="23">
        <v>0.8708</v>
      </c>
      <c r="H138" s="23">
        <f t="shared" si="4"/>
        <v>0.12919999999999998</v>
      </c>
    </row>
    <row r="139" spans="1:8" ht="12.75">
      <c r="A139">
        <f t="shared" si="5"/>
        <v>138</v>
      </c>
      <c r="B139" t="s">
        <v>531</v>
      </c>
      <c r="C139" t="s">
        <v>747</v>
      </c>
      <c r="D139" t="s">
        <v>64</v>
      </c>
      <c r="E139" t="s">
        <v>540</v>
      </c>
      <c r="F139" s="23">
        <v>0.9803</v>
      </c>
      <c r="G139" s="23">
        <v>0.8546</v>
      </c>
      <c r="H139" s="23">
        <f t="shared" si="4"/>
        <v>0.12569999999999992</v>
      </c>
    </row>
    <row r="140" spans="1:8" ht="12.75">
      <c r="A140">
        <f t="shared" si="5"/>
        <v>139</v>
      </c>
      <c r="B140" t="s">
        <v>531</v>
      </c>
      <c r="C140" t="s">
        <v>747</v>
      </c>
      <c r="D140" t="s">
        <v>116</v>
      </c>
      <c r="E140" t="s">
        <v>223</v>
      </c>
      <c r="F140" s="23">
        <v>1</v>
      </c>
      <c r="G140" s="23">
        <v>0.8753</v>
      </c>
      <c r="H140" s="23">
        <f t="shared" si="4"/>
        <v>0.12470000000000003</v>
      </c>
    </row>
    <row r="141" spans="1:8" ht="12.75">
      <c r="A141">
        <f t="shared" si="5"/>
        <v>140</v>
      </c>
      <c r="B141" t="s">
        <v>524</v>
      </c>
      <c r="C141" t="s">
        <v>748</v>
      </c>
      <c r="D141" t="s">
        <v>420</v>
      </c>
      <c r="E141" t="s">
        <v>458</v>
      </c>
      <c r="F141" s="23">
        <v>0.1961</v>
      </c>
      <c r="G141" s="23">
        <v>0.0716</v>
      </c>
      <c r="H141" s="23">
        <f t="shared" si="4"/>
        <v>0.1245</v>
      </c>
    </row>
    <row r="142" spans="1:8" ht="12.75">
      <c r="A142">
        <f t="shared" si="5"/>
        <v>141</v>
      </c>
      <c r="B142" t="s">
        <v>524</v>
      </c>
      <c r="C142" t="s">
        <v>748</v>
      </c>
      <c r="D142" t="s">
        <v>452</v>
      </c>
      <c r="E142" t="s">
        <v>588</v>
      </c>
      <c r="F142" s="23">
        <v>0.9412</v>
      </c>
      <c r="G142" s="23">
        <v>0.817</v>
      </c>
      <c r="H142" s="23">
        <f t="shared" si="4"/>
        <v>0.12420000000000009</v>
      </c>
    </row>
    <row r="143" spans="1:8" ht="12.75">
      <c r="A143">
        <f t="shared" si="5"/>
        <v>142</v>
      </c>
      <c r="B143" t="s">
        <v>524</v>
      </c>
      <c r="C143" t="s">
        <v>748</v>
      </c>
      <c r="D143" t="s">
        <v>438</v>
      </c>
      <c r="E143" t="s">
        <v>479</v>
      </c>
      <c r="F143" s="23">
        <v>0.9118</v>
      </c>
      <c r="G143" s="23">
        <v>0.7911</v>
      </c>
      <c r="H143" s="23">
        <f t="shared" si="4"/>
        <v>0.12070000000000003</v>
      </c>
    </row>
    <row r="144" spans="1:8" ht="12.75">
      <c r="A144">
        <f t="shared" si="5"/>
        <v>143</v>
      </c>
      <c r="B144" t="s">
        <v>531</v>
      </c>
      <c r="C144" t="s">
        <v>747</v>
      </c>
      <c r="D144" t="s">
        <v>56</v>
      </c>
      <c r="E144" t="s">
        <v>212</v>
      </c>
      <c r="F144" s="23">
        <v>1</v>
      </c>
      <c r="G144" s="23">
        <v>0.8807</v>
      </c>
      <c r="H144" s="23">
        <f t="shared" si="4"/>
        <v>0.11929999999999996</v>
      </c>
    </row>
    <row r="145" spans="1:8" ht="12.75">
      <c r="A145">
        <f t="shared" si="5"/>
        <v>144</v>
      </c>
      <c r="B145" t="s">
        <v>524</v>
      </c>
      <c r="C145" t="s">
        <v>748</v>
      </c>
      <c r="D145" t="s">
        <v>467</v>
      </c>
      <c r="E145" t="s">
        <v>474</v>
      </c>
      <c r="F145" s="23">
        <v>0.598</v>
      </c>
      <c r="G145" s="23">
        <v>0.482</v>
      </c>
      <c r="H145" s="23">
        <f t="shared" si="4"/>
        <v>0.11599999999999999</v>
      </c>
    </row>
    <row r="146" spans="1:8" ht="12.75">
      <c r="A146">
        <f t="shared" si="5"/>
        <v>145</v>
      </c>
      <c r="B146" t="s">
        <v>524</v>
      </c>
      <c r="C146" t="s">
        <v>748</v>
      </c>
      <c r="D146" t="s">
        <v>423</v>
      </c>
      <c r="E146" t="s">
        <v>514</v>
      </c>
      <c r="F146" s="23">
        <v>1</v>
      </c>
      <c r="G146" s="23">
        <v>0.886</v>
      </c>
      <c r="H146" s="23">
        <f t="shared" si="4"/>
        <v>0.11399999999999999</v>
      </c>
    </row>
    <row r="147" spans="1:8" ht="12.75">
      <c r="A147">
        <f t="shared" si="5"/>
        <v>146</v>
      </c>
      <c r="B147" t="s">
        <v>524</v>
      </c>
      <c r="C147" t="s">
        <v>748</v>
      </c>
      <c r="D147" t="s">
        <v>409</v>
      </c>
      <c r="E147" t="s">
        <v>131</v>
      </c>
      <c r="F147" s="23">
        <v>0.9902</v>
      </c>
      <c r="G147" s="23">
        <v>0.8768</v>
      </c>
      <c r="H147" s="23">
        <f t="shared" si="4"/>
        <v>0.11339999999999995</v>
      </c>
    </row>
    <row r="148" spans="1:8" ht="12.75">
      <c r="A148">
        <f t="shared" si="5"/>
        <v>147</v>
      </c>
      <c r="B148" t="s">
        <v>531</v>
      </c>
      <c r="C148" t="s">
        <v>747</v>
      </c>
      <c r="D148" t="s">
        <v>21</v>
      </c>
      <c r="E148" t="s">
        <v>32</v>
      </c>
      <c r="F148" s="23">
        <v>1</v>
      </c>
      <c r="G148" s="23">
        <v>0.8874</v>
      </c>
      <c r="H148" s="23">
        <f t="shared" si="4"/>
        <v>0.11260000000000003</v>
      </c>
    </row>
    <row r="149" spans="1:8" ht="12.75">
      <c r="A149">
        <f t="shared" si="5"/>
        <v>148</v>
      </c>
      <c r="B149" t="s">
        <v>527</v>
      </c>
      <c r="C149" t="s">
        <v>747</v>
      </c>
      <c r="D149" t="s">
        <v>41</v>
      </c>
      <c r="E149" t="s">
        <v>341</v>
      </c>
      <c r="F149" s="23">
        <v>0.9748</v>
      </c>
      <c r="G149" s="23">
        <v>0.8641</v>
      </c>
      <c r="H149" s="23">
        <f t="shared" si="4"/>
        <v>0.11070000000000002</v>
      </c>
    </row>
    <row r="150" spans="1:8" ht="12.75">
      <c r="A150">
        <f t="shared" si="5"/>
        <v>149</v>
      </c>
      <c r="B150" t="s">
        <v>777</v>
      </c>
      <c r="C150" t="s">
        <v>778</v>
      </c>
      <c r="D150" t="s">
        <v>518</v>
      </c>
      <c r="E150" t="s">
        <v>487</v>
      </c>
      <c r="F150" s="23">
        <v>0.9924</v>
      </c>
      <c r="G150" s="23">
        <v>0.8825</v>
      </c>
      <c r="H150" s="23">
        <f t="shared" si="4"/>
        <v>0.1099</v>
      </c>
    </row>
    <row r="151" spans="1:8" ht="12.75">
      <c r="A151">
        <f t="shared" si="5"/>
        <v>150</v>
      </c>
      <c r="B151" t="s">
        <v>528</v>
      </c>
      <c r="C151" t="s">
        <v>749</v>
      </c>
      <c r="D151" t="s">
        <v>161</v>
      </c>
      <c r="E151" t="s">
        <v>541</v>
      </c>
      <c r="F151" s="23">
        <v>0.9909</v>
      </c>
      <c r="G151" s="23">
        <v>0.8817</v>
      </c>
      <c r="H151" s="23">
        <f t="shared" si="4"/>
        <v>0.10919999999999996</v>
      </c>
    </row>
    <row r="152" spans="1:8" ht="12.75">
      <c r="A152">
        <f t="shared" si="5"/>
        <v>151</v>
      </c>
      <c r="B152" t="s">
        <v>531</v>
      </c>
      <c r="C152" t="s">
        <v>747</v>
      </c>
      <c r="D152" t="s">
        <v>106</v>
      </c>
      <c r="E152" t="s">
        <v>218</v>
      </c>
      <c r="F152" s="23">
        <v>1</v>
      </c>
      <c r="G152" s="23">
        <v>0.8912</v>
      </c>
      <c r="H152" s="23">
        <f t="shared" si="4"/>
        <v>0.10880000000000001</v>
      </c>
    </row>
    <row r="153" spans="1:8" ht="12.75">
      <c r="A153">
        <f t="shared" si="5"/>
        <v>152</v>
      </c>
      <c r="B153" t="s">
        <v>528</v>
      </c>
      <c r="C153" t="s">
        <v>749</v>
      </c>
      <c r="D153" t="s">
        <v>80</v>
      </c>
      <c r="E153" t="s">
        <v>274</v>
      </c>
      <c r="F153" s="23">
        <v>0.9909</v>
      </c>
      <c r="G153" s="23">
        <v>0.8827</v>
      </c>
      <c r="H153" s="23">
        <f t="shared" si="4"/>
        <v>0.10819999999999996</v>
      </c>
    </row>
    <row r="154" spans="1:8" ht="12.75">
      <c r="A154">
        <f t="shared" si="5"/>
        <v>153</v>
      </c>
      <c r="B154" t="s">
        <v>531</v>
      </c>
      <c r="C154" t="s">
        <v>747</v>
      </c>
      <c r="D154" t="s">
        <v>45</v>
      </c>
      <c r="E154" t="s">
        <v>180</v>
      </c>
      <c r="F154" s="23">
        <v>0.9934</v>
      </c>
      <c r="G154" s="23">
        <v>0.8883</v>
      </c>
      <c r="H154" s="23">
        <f t="shared" si="4"/>
        <v>0.10509999999999997</v>
      </c>
    </row>
    <row r="155" spans="1:8" ht="12.75">
      <c r="A155">
        <f t="shared" si="5"/>
        <v>154</v>
      </c>
      <c r="B155" t="s">
        <v>524</v>
      </c>
      <c r="C155" t="s">
        <v>748</v>
      </c>
      <c r="D155" t="s">
        <v>398</v>
      </c>
      <c r="E155" t="s">
        <v>467</v>
      </c>
      <c r="F155" s="23">
        <v>1</v>
      </c>
      <c r="G155" s="23">
        <v>0.8952</v>
      </c>
      <c r="H155" s="23">
        <f t="shared" si="4"/>
        <v>0.1048</v>
      </c>
    </row>
    <row r="156" spans="1:8" ht="12.75">
      <c r="A156">
        <f t="shared" si="5"/>
        <v>155</v>
      </c>
      <c r="B156" t="s">
        <v>531</v>
      </c>
      <c r="C156" t="s">
        <v>747</v>
      </c>
      <c r="D156" t="s">
        <v>72</v>
      </c>
      <c r="E156" t="s">
        <v>214</v>
      </c>
      <c r="F156" s="23">
        <v>1</v>
      </c>
      <c r="G156" s="23">
        <v>0.8972</v>
      </c>
      <c r="H156" s="23">
        <f t="shared" si="4"/>
        <v>0.1028</v>
      </c>
    </row>
    <row r="157" spans="1:8" ht="12.75">
      <c r="A157">
        <f t="shared" si="5"/>
        <v>156</v>
      </c>
      <c r="B157" t="s">
        <v>524</v>
      </c>
      <c r="C157" t="s">
        <v>748</v>
      </c>
      <c r="D157" t="s">
        <v>458</v>
      </c>
      <c r="E157" t="s">
        <v>525</v>
      </c>
      <c r="F157" s="23">
        <v>0.3431</v>
      </c>
      <c r="G157" s="23">
        <v>0.2409</v>
      </c>
      <c r="H157" s="23">
        <f t="shared" si="4"/>
        <v>0.10220000000000001</v>
      </c>
    </row>
    <row r="158" spans="1:8" ht="12.75">
      <c r="A158">
        <f t="shared" si="5"/>
        <v>157</v>
      </c>
      <c r="B158" t="s">
        <v>777</v>
      </c>
      <c r="C158" t="s">
        <v>778</v>
      </c>
      <c r="D158" t="s">
        <v>737</v>
      </c>
      <c r="E158" t="s">
        <v>743</v>
      </c>
      <c r="F158" s="23">
        <v>0.9394</v>
      </c>
      <c r="G158" s="23">
        <v>0.8374</v>
      </c>
      <c r="H158" s="23">
        <f t="shared" si="4"/>
        <v>0.10199999999999998</v>
      </c>
    </row>
    <row r="159" spans="1:8" ht="12.75">
      <c r="A159">
        <f t="shared" si="5"/>
        <v>158</v>
      </c>
      <c r="B159" t="s">
        <v>531</v>
      </c>
      <c r="C159" t="s">
        <v>747</v>
      </c>
      <c r="D159" t="s">
        <v>37</v>
      </c>
      <c r="E159" t="s">
        <v>217</v>
      </c>
      <c r="F159" s="23">
        <v>1</v>
      </c>
      <c r="G159" s="23">
        <v>0.8987</v>
      </c>
      <c r="H159" s="23">
        <f t="shared" si="4"/>
        <v>0.10129999999999995</v>
      </c>
    </row>
    <row r="160" spans="1:8" ht="12.75">
      <c r="A160">
        <f t="shared" si="5"/>
        <v>159</v>
      </c>
      <c r="B160" t="s">
        <v>531</v>
      </c>
      <c r="C160" t="s">
        <v>747</v>
      </c>
      <c r="D160" t="s">
        <v>25</v>
      </c>
      <c r="E160" t="s">
        <v>21</v>
      </c>
      <c r="F160" s="23">
        <v>0.8816</v>
      </c>
      <c r="G160" s="23">
        <v>0.782</v>
      </c>
      <c r="H160" s="23">
        <f t="shared" si="4"/>
        <v>0.09960000000000002</v>
      </c>
    </row>
    <row r="161" spans="1:8" ht="12.75">
      <c r="A161">
        <f t="shared" si="5"/>
        <v>160</v>
      </c>
      <c r="B161" t="s">
        <v>528</v>
      </c>
      <c r="C161" t="s">
        <v>749</v>
      </c>
      <c r="D161" t="s">
        <v>144</v>
      </c>
      <c r="E161" t="s">
        <v>262</v>
      </c>
      <c r="F161" s="23">
        <v>0.4</v>
      </c>
      <c r="G161" s="23">
        <v>0.3013</v>
      </c>
      <c r="H161" s="23">
        <f t="shared" si="4"/>
        <v>0.09870000000000001</v>
      </c>
    </row>
    <row r="162" spans="1:8" ht="12.75">
      <c r="A162">
        <f t="shared" si="5"/>
        <v>161</v>
      </c>
      <c r="B162" t="s">
        <v>524</v>
      </c>
      <c r="C162" t="s">
        <v>748</v>
      </c>
      <c r="D162" t="s">
        <v>445</v>
      </c>
      <c r="E162" t="s">
        <v>461</v>
      </c>
      <c r="F162" s="23">
        <v>0.9902</v>
      </c>
      <c r="G162" s="23">
        <v>0.8925</v>
      </c>
      <c r="H162" s="23">
        <f t="shared" si="4"/>
        <v>0.09770000000000001</v>
      </c>
    </row>
    <row r="163" spans="1:8" ht="12.75">
      <c r="A163">
        <f t="shared" si="5"/>
        <v>162</v>
      </c>
      <c r="B163" t="s">
        <v>777</v>
      </c>
      <c r="C163" t="s">
        <v>778</v>
      </c>
      <c r="D163" t="s">
        <v>433</v>
      </c>
      <c r="E163" t="s">
        <v>669</v>
      </c>
      <c r="F163" s="23">
        <v>1</v>
      </c>
      <c r="G163" s="23">
        <v>0.903</v>
      </c>
      <c r="H163" s="23">
        <f t="shared" si="4"/>
        <v>0.09699999999999998</v>
      </c>
    </row>
    <row r="164" spans="1:8" ht="12.75">
      <c r="A164">
        <f t="shared" si="5"/>
        <v>163</v>
      </c>
      <c r="B164" t="s">
        <v>527</v>
      </c>
      <c r="C164" t="s">
        <v>747</v>
      </c>
      <c r="D164" t="s">
        <v>94</v>
      </c>
      <c r="E164" t="s">
        <v>356</v>
      </c>
      <c r="F164" s="23">
        <v>0.8487</v>
      </c>
      <c r="G164" s="23">
        <v>0.754</v>
      </c>
      <c r="H164" s="23">
        <f t="shared" si="4"/>
        <v>0.0947</v>
      </c>
    </row>
    <row r="165" spans="1:8" ht="12.75">
      <c r="A165">
        <f t="shared" si="5"/>
        <v>164</v>
      </c>
      <c r="B165" t="s">
        <v>531</v>
      </c>
      <c r="C165" t="s">
        <v>747</v>
      </c>
      <c r="D165" t="s">
        <v>144</v>
      </c>
      <c r="E165" t="s">
        <v>176</v>
      </c>
      <c r="F165" s="23">
        <v>0.8816</v>
      </c>
      <c r="G165" s="23">
        <v>0.7874</v>
      </c>
      <c r="H165" s="23">
        <f t="shared" si="4"/>
        <v>0.09420000000000006</v>
      </c>
    </row>
    <row r="166" spans="1:8" ht="12.75">
      <c r="A166">
        <f t="shared" si="5"/>
        <v>165</v>
      </c>
      <c r="B166" t="s">
        <v>524</v>
      </c>
      <c r="C166" t="s">
        <v>748</v>
      </c>
      <c r="D166" t="s">
        <v>435</v>
      </c>
      <c r="E166" t="s">
        <v>448</v>
      </c>
      <c r="F166" s="23">
        <v>0.7157</v>
      </c>
      <c r="G166" s="23">
        <v>0.6226</v>
      </c>
      <c r="H166" s="23">
        <f t="shared" si="4"/>
        <v>0.09309999999999996</v>
      </c>
    </row>
    <row r="167" spans="1:8" ht="12.75">
      <c r="A167">
        <f t="shared" si="5"/>
        <v>166</v>
      </c>
      <c r="B167" t="s">
        <v>528</v>
      </c>
      <c r="C167" t="s">
        <v>749</v>
      </c>
      <c r="D167" t="s">
        <v>56</v>
      </c>
      <c r="E167" t="s">
        <v>245</v>
      </c>
      <c r="F167" s="23">
        <v>0.9909</v>
      </c>
      <c r="G167" s="23">
        <v>0.8979</v>
      </c>
      <c r="H167" s="23">
        <f t="shared" si="4"/>
        <v>0.09299999999999997</v>
      </c>
    </row>
    <row r="168" spans="1:8" ht="12.75">
      <c r="A168">
        <f t="shared" si="5"/>
        <v>167</v>
      </c>
      <c r="B168" t="s">
        <v>527</v>
      </c>
      <c r="C168" t="s">
        <v>747</v>
      </c>
      <c r="D168" t="s">
        <v>22</v>
      </c>
      <c r="E168" t="s">
        <v>29</v>
      </c>
      <c r="F168" s="23">
        <v>0.4454</v>
      </c>
      <c r="G168" s="23">
        <v>0.3539</v>
      </c>
      <c r="H168" s="23">
        <f t="shared" si="4"/>
        <v>0.09150000000000003</v>
      </c>
    </row>
    <row r="169" spans="1:8" ht="12.75">
      <c r="A169">
        <f t="shared" si="5"/>
        <v>168</v>
      </c>
      <c r="B169" t="s">
        <v>528</v>
      </c>
      <c r="C169" t="s">
        <v>749</v>
      </c>
      <c r="D169" t="s">
        <v>25</v>
      </c>
      <c r="E169" t="s">
        <v>251</v>
      </c>
      <c r="F169" s="23">
        <v>1</v>
      </c>
      <c r="G169" s="23">
        <v>0.909</v>
      </c>
      <c r="H169" s="23">
        <f t="shared" si="4"/>
        <v>0.09099999999999997</v>
      </c>
    </row>
    <row r="170" spans="1:8" ht="12.75">
      <c r="A170">
        <f t="shared" si="5"/>
        <v>169</v>
      </c>
      <c r="B170" t="s">
        <v>527</v>
      </c>
      <c r="C170" t="s">
        <v>747</v>
      </c>
      <c r="D170" t="s">
        <v>29</v>
      </c>
      <c r="E170" t="s">
        <v>106</v>
      </c>
      <c r="F170" s="23">
        <v>1</v>
      </c>
      <c r="G170" s="23">
        <v>0.9098</v>
      </c>
      <c r="H170" s="23">
        <f t="shared" si="4"/>
        <v>0.09019999999999995</v>
      </c>
    </row>
    <row r="171" spans="1:8" ht="12.75">
      <c r="A171">
        <f t="shared" si="5"/>
        <v>170</v>
      </c>
      <c r="B171" t="s">
        <v>524</v>
      </c>
      <c r="C171" t="s">
        <v>748</v>
      </c>
      <c r="D171" t="s">
        <v>443</v>
      </c>
      <c r="E171" t="s">
        <v>512</v>
      </c>
      <c r="F171" s="23">
        <v>1</v>
      </c>
      <c r="G171" s="23">
        <v>0.9108</v>
      </c>
      <c r="H171" s="23">
        <f t="shared" si="4"/>
        <v>0.08919999999999995</v>
      </c>
    </row>
    <row r="172" spans="1:8" ht="12.75">
      <c r="A172">
        <f t="shared" si="5"/>
        <v>171</v>
      </c>
      <c r="B172" t="s">
        <v>528</v>
      </c>
      <c r="C172" t="s">
        <v>749</v>
      </c>
      <c r="D172" t="s">
        <v>144</v>
      </c>
      <c r="E172" t="s">
        <v>161</v>
      </c>
      <c r="F172" s="23">
        <v>0.2364</v>
      </c>
      <c r="G172" s="23">
        <v>0.1476</v>
      </c>
      <c r="H172" s="23">
        <f t="shared" si="4"/>
        <v>0.08879999999999999</v>
      </c>
    </row>
    <row r="173" spans="1:8" ht="12.75">
      <c r="A173">
        <f t="shared" si="5"/>
        <v>172</v>
      </c>
      <c r="B173" t="s">
        <v>527</v>
      </c>
      <c r="C173" t="s">
        <v>747</v>
      </c>
      <c r="D173" t="s">
        <v>25</v>
      </c>
      <c r="E173" t="s">
        <v>115</v>
      </c>
      <c r="F173" s="23">
        <v>1</v>
      </c>
      <c r="G173" s="23">
        <v>0.9126</v>
      </c>
      <c r="H173" s="23">
        <f t="shared" si="4"/>
        <v>0.08740000000000003</v>
      </c>
    </row>
    <row r="174" spans="1:8" ht="12.75">
      <c r="A174">
        <f t="shared" si="5"/>
        <v>173</v>
      </c>
      <c r="B174" t="s">
        <v>527</v>
      </c>
      <c r="C174" t="s">
        <v>747</v>
      </c>
      <c r="D174" t="s">
        <v>60</v>
      </c>
      <c r="E174" t="s">
        <v>284</v>
      </c>
      <c r="F174" s="23">
        <v>0.9916</v>
      </c>
      <c r="G174" s="23">
        <v>0.9045</v>
      </c>
      <c r="H174" s="23">
        <f t="shared" si="4"/>
        <v>0.08710000000000007</v>
      </c>
    </row>
    <row r="175" spans="1:8" ht="12.75">
      <c r="A175">
        <f t="shared" si="5"/>
        <v>174</v>
      </c>
      <c r="B175" t="s">
        <v>527</v>
      </c>
      <c r="C175" t="s">
        <v>747</v>
      </c>
      <c r="D175" t="s">
        <v>33</v>
      </c>
      <c r="E175" t="s">
        <v>388</v>
      </c>
      <c r="F175" s="23">
        <v>1</v>
      </c>
      <c r="G175" s="23">
        <v>0.9174</v>
      </c>
      <c r="H175" s="23">
        <f t="shared" si="4"/>
        <v>0.0826</v>
      </c>
    </row>
    <row r="176" spans="1:8" ht="12.75">
      <c r="A176">
        <f t="shared" si="5"/>
        <v>175</v>
      </c>
      <c r="B176" t="s">
        <v>531</v>
      </c>
      <c r="C176" t="s">
        <v>747</v>
      </c>
      <c r="D176" t="s">
        <v>127</v>
      </c>
      <c r="E176" t="s">
        <v>184</v>
      </c>
      <c r="F176" s="23">
        <v>0.9276</v>
      </c>
      <c r="G176" s="23">
        <v>0.8457</v>
      </c>
      <c r="H176" s="23">
        <f t="shared" si="4"/>
        <v>0.08189999999999997</v>
      </c>
    </row>
    <row r="177" spans="1:8" ht="12.75">
      <c r="A177">
        <f t="shared" si="5"/>
        <v>176</v>
      </c>
      <c r="B177" t="s">
        <v>524</v>
      </c>
      <c r="C177" t="s">
        <v>748</v>
      </c>
      <c r="D177" t="s">
        <v>454</v>
      </c>
      <c r="E177" t="s">
        <v>456</v>
      </c>
      <c r="F177" s="23">
        <v>0.5588</v>
      </c>
      <c r="G177" s="23">
        <v>0.4783</v>
      </c>
      <c r="H177" s="23">
        <f t="shared" si="4"/>
        <v>0.08049999999999996</v>
      </c>
    </row>
    <row r="178" spans="1:8" ht="12.75">
      <c r="A178">
        <f t="shared" si="5"/>
        <v>177</v>
      </c>
      <c r="B178" t="s">
        <v>528</v>
      </c>
      <c r="C178" t="s">
        <v>749</v>
      </c>
      <c r="D178" t="s">
        <v>272</v>
      </c>
      <c r="E178" t="s">
        <v>273</v>
      </c>
      <c r="F178" s="23">
        <v>0.7818</v>
      </c>
      <c r="G178" s="23">
        <v>0.7015</v>
      </c>
      <c r="H178" s="23">
        <f t="shared" si="4"/>
        <v>0.08030000000000004</v>
      </c>
    </row>
    <row r="179" spans="1:8" ht="12.75">
      <c r="A179">
        <f t="shared" si="5"/>
        <v>178</v>
      </c>
      <c r="B179" t="s">
        <v>531</v>
      </c>
      <c r="C179" t="s">
        <v>747</v>
      </c>
      <c r="D179" t="s">
        <v>53</v>
      </c>
      <c r="E179" t="s">
        <v>225</v>
      </c>
      <c r="F179" s="23">
        <v>1</v>
      </c>
      <c r="G179" s="23">
        <v>0.921</v>
      </c>
      <c r="H179" s="23">
        <f t="shared" si="4"/>
        <v>0.07899999999999996</v>
      </c>
    </row>
    <row r="180" spans="1:8" ht="12.75">
      <c r="A180">
        <f t="shared" si="5"/>
        <v>179</v>
      </c>
      <c r="B180" t="s">
        <v>531</v>
      </c>
      <c r="C180" t="s">
        <v>747</v>
      </c>
      <c r="D180" t="s">
        <v>81</v>
      </c>
      <c r="E180" t="s">
        <v>215</v>
      </c>
      <c r="F180" s="23">
        <v>1</v>
      </c>
      <c r="G180" s="23">
        <v>0.9216</v>
      </c>
      <c r="H180" s="23">
        <f t="shared" si="4"/>
        <v>0.07840000000000003</v>
      </c>
    </row>
    <row r="181" spans="1:8" ht="12.75">
      <c r="A181">
        <f t="shared" si="5"/>
        <v>180</v>
      </c>
      <c r="B181" t="s">
        <v>531</v>
      </c>
      <c r="C181" t="s">
        <v>747</v>
      </c>
      <c r="D181" t="s">
        <v>76</v>
      </c>
      <c r="E181" t="s">
        <v>224</v>
      </c>
      <c r="F181" s="23">
        <v>1</v>
      </c>
      <c r="G181" s="23">
        <v>0.922</v>
      </c>
      <c r="H181" s="23">
        <f t="shared" si="4"/>
        <v>0.07799999999999996</v>
      </c>
    </row>
    <row r="182" spans="1:8" ht="12.75">
      <c r="A182">
        <f t="shared" si="5"/>
        <v>181</v>
      </c>
      <c r="B182" t="s">
        <v>777</v>
      </c>
      <c r="C182" t="s">
        <v>778</v>
      </c>
      <c r="D182" t="s">
        <v>405</v>
      </c>
      <c r="E182" t="s">
        <v>116</v>
      </c>
      <c r="F182" s="23">
        <v>0.9697</v>
      </c>
      <c r="G182" s="23">
        <v>0.8922</v>
      </c>
      <c r="H182" s="23">
        <f t="shared" si="4"/>
        <v>0.07750000000000001</v>
      </c>
    </row>
    <row r="183" spans="1:8" ht="12.75">
      <c r="A183">
        <f t="shared" si="5"/>
        <v>182</v>
      </c>
      <c r="B183" t="s">
        <v>527</v>
      </c>
      <c r="C183" t="s">
        <v>747</v>
      </c>
      <c r="D183" t="s">
        <v>21</v>
      </c>
      <c r="E183" t="s">
        <v>56</v>
      </c>
      <c r="F183" s="23">
        <v>1</v>
      </c>
      <c r="G183" s="23">
        <v>0.9285</v>
      </c>
      <c r="H183" s="23">
        <f t="shared" si="4"/>
        <v>0.07150000000000001</v>
      </c>
    </row>
    <row r="184" spans="1:8" ht="12.75">
      <c r="A184">
        <f t="shared" si="5"/>
        <v>183</v>
      </c>
      <c r="B184" t="s">
        <v>524</v>
      </c>
      <c r="C184" t="s">
        <v>748</v>
      </c>
      <c r="D184" t="s">
        <v>417</v>
      </c>
      <c r="E184" t="s">
        <v>492</v>
      </c>
      <c r="F184" s="23">
        <v>0.9902</v>
      </c>
      <c r="G184" s="23">
        <v>0.92</v>
      </c>
      <c r="H184" s="23">
        <f t="shared" si="4"/>
        <v>0.07019999999999993</v>
      </c>
    </row>
    <row r="185" spans="1:8" ht="12.75">
      <c r="A185">
        <f t="shared" si="5"/>
        <v>184</v>
      </c>
      <c r="B185" t="s">
        <v>524</v>
      </c>
      <c r="C185" t="s">
        <v>748</v>
      </c>
      <c r="D185" t="s">
        <v>401</v>
      </c>
      <c r="E185" t="s">
        <v>450</v>
      </c>
      <c r="F185" s="23">
        <v>0.9902</v>
      </c>
      <c r="G185" s="23">
        <v>0.922</v>
      </c>
      <c r="H185" s="23">
        <f t="shared" si="4"/>
        <v>0.06819999999999993</v>
      </c>
    </row>
    <row r="186" spans="1:8" ht="12.75">
      <c r="A186">
        <f t="shared" si="5"/>
        <v>185</v>
      </c>
      <c r="B186" t="s">
        <v>524</v>
      </c>
      <c r="C186" t="s">
        <v>748</v>
      </c>
      <c r="D186" t="s">
        <v>407</v>
      </c>
      <c r="E186" t="s">
        <v>497</v>
      </c>
      <c r="F186" s="23">
        <v>0.9902</v>
      </c>
      <c r="G186" s="23">
        <v>0.9224</v>
      </c>
      <c r="H186" s="23">
        <f t="shared" si="4"/>
        <v>0.06779999999999997</v>
      </c>
    </row>
    <row r="187" spans="1:8" ht="12.75">
      <c r="A187">
        <f t="shared" si="5"/>
        <v>186</v>
      </c>
      <c r="B187" t="s">
        <v>527</v>
      </c>
      <c r="C187" t="s">
        <v>747</v>
      </c>
      <c r="D187" t="s">
        <v>37</v>
      </c>
      <c r="E187" t="s">
        <v>180</v>
      </c>
      <c r="F187" s="23">
        <v>1</v>
      </c>
      <c r="G187" s="23">
        <v>0.9343</v>
      </c>
      <c r="H187" s="23">
        <f t="shared" si="4"/>
        <v>0.06569999999999998</v>
      </c>
    </row>
    <row r="188" spans="1:8" ht="12.75">
      <c r="A188">
        <f t="shared" si="5"/>
        <v>187</v>
      </c>
      <c r="B188" t="s">
        <v>524</v>
      </c>
      <c r="C188" t="s">
        <v>748</v>
      </c>
      <c r="D188" t="s">
        <v>435</v>
      </c>
      <c r="E188" t="s">
        <v>495</v>
      </c>
      <c r="F188" s="23">
        <v>0.9902</v>
      </c>
      <c r="G188" s="23">
        <v>0.9261</v>
      </c>
      <c r="H188" s="23">
        <f t="shared" si="4"/>
        <v>0.06409999999999993</v>
      </c>
    </row>
    <row r="189" spans="1:8" ht="12.75">
      <c r="A189">
        <f t="shared" si="5"/>
        <v>188</v>
      </c>
      <c r="B189" t="s">
        <v>527</v>
      </c>
      <c r="C189" t="s">
        <v>747</v>
      </c>
      <c r="D189" t="s">
        <v>22</v>
      </c>
      <c r="E189" t="s">
        <v>81</v>
      </c>
      <c r="F189" s="23">
        <v>1</v>
      </c>
      <c r="G189" s="23">
        <v>0.9405</v>
      </c>
      <c r="H189" s="23">
        <f t="shared" si="4"/>
        <v>0.0595</v>
      </c>
    </row>
    <row r="190" spans="1:8" ht="12.75">
      <c r="A190">
        <f t="shared" si="5"/>
        <v>189</v>
      </c>
      <c r="B190" t="s">
        <v>531</v>
      </c>
      <c r="C190" t="s">
        <v>747</v>
      </c>
      <c r="D190" t="s">
        <v>89</v>
      </c>
      <c r="E190" t="s">
        <v>158</v>
      </c>
      <c r="F190" s="23">
        <v>0.8158</v>
      </c>
      <c r="G190" s="23">
        <v>0.7577</v>
      </c>
      <c r="H190" s="23">
        <f t="shared" si="4"/>
        <v>0.05809999999999993</v>
      </c>
    </row>
    <row r="191" spans="1:8" ht="12.75">
      <c r="A191">
        <f t="shared" si="5"/>
        <v>190</v>
      </c>
      <c r="B191" t="s">
        <v>527</v>
      </c>
      <c r="C191" t="s">
        <v>747</v>
      </c>
      <c r="D191" t="s">
        <v>56</v>
      </c>
      <c r="E191" t="s">
        <v>373</v>
      </c>
      <c r="F191" s="23">
        <v>1</v>
      </c>
      <c r="G191" s="23">
        <v>0.95</v>
      </c>
      <c r="H191" s="23">
        <f t="shared" si="4"/>
        <v>0.050000000000000044</v>
      </c>
    </row>
    <row r="192" spans="1:8" ht="12.75">
      <c r="A192">
        <f t="shared" si="5"/>
        <v>191</v>
      </c>
      <c r="B192" t="s">
        <v>524</v>
      </c>
      <c r="C192" t="s">
        <v>748</v>
      </c>
      <c r="D192" t="s">
        <v>398</v>
      </c>
      <c r="E192" t="s">
        <v>403</v>
      </c>
      <c r="F192" s="23">
        <v>0.6373</v>
      </c>
      <c r="G192" s="23">
        <v>0.5897</v>
      </c>
      <c r="H192" s="23">
        <f t="shared" si="4"/>
        <v>0.047599999999999976</v>
      </c>
    </row>
    <row r="193" spans="1:8" ht="12.75">
      <c r="A193">
        <f t="shared" si="5"/>
        <v>192</v>
      </c>
      <c r="B193" t="s">
        <v>528</v>
      </c>
      <c r="C193" t="s">
        <v>749</v>
      </c>
      <c r="D193" t="s">
        <v>25</v>
      </c>
      <c r="E193" t="s">
        <v>272</v>
      </c>
      <c r="F193" s="23">
        <v>1</v>
      </c>
      <c r="G193" s="23">
        <v>0.9537</v>
      </c>
      <c r="H193" s="23">
        <f t="shared" si="4"/>
        <v>0.04630000000000001</v>
      </c>
    </row>
    <row r="194" spans="1:8" ht="12.75">
      <c r="A194">
        <f t="shared" si="5"/>
        <v>193</v>
      </c>
      <c r="B194" t="s">
        <v>777</v>
      </c>
      <c r="C194" t="s">
        <v>778</v>
      </c>
      <c r="D194" t="s">
        <v>409</v>
      </c>
      <c r="E194" t="s">
        <v>673</v>
      </c>
      <c r="F194" s="23">
        <v>1</v>
      </c>
      <c r="G194" s="23">
        <v>0.9559</v>
      </c>
      <c r="H194" s="23">
        <f aca="true" t="shared" si="6" ref="H194:H246">+F194-G194</f>
        <v>0.04410000000000003</v>
      </c>
    </row>
    <row r="195" spans="1:8" ht="12.75">
      <c r="A195">
        <f aca="true" t="shared" si="7" ref="A195:A246">+A194+1</f>
        <v>194</v>
      </c>
      <c r="B195" t="s">
        <v>524</v>
      </c>
      <c r="C195" t="s">
        <v>748</v>
      </c>
      <c r="D195" t="s">
        <v>411</v>
      </c>
      <c r="E195" t="s">
        <v>414</v>
      </c>
      <c r="F195" s="23">
        <v>0.6078</v>
      </c>
      <c r="G195" s="23">
        <v>0.564</v>
      </c>
      <c r="H195" s="23">
        <f t="shared" si="6"/>
        <v>0.04380000000000006</v>
      </c>
    </row>
    <row r="196" spans="1:8" ht="12.75">
      <c r="A196">
        <f t="shared" si="7"/>
        <v>195</v>
      </c>
      <c r="B196" t="s">
        <v>531</v>
      </c>
      <c r="C196" t="s">
        <v>747</v>
      </c>
      <c r="D196" t="s">
        <v>110</v>
      </c>
      <c r="E196" t="s">
        <v>115</v>
      </c>
      <c r="F196" s="23">
        <v>0.8092</v>
      </c>
      <c r="G196" s="23">
        <v>0.7681</v>
      </c>
      <c r="H196" s="23">
        <f t="shared" si="6"/>
        <v>0.041100000000000025</v>
      </c>
    </row>
    <row r="197" spans="1:8" ht="12.75">
      <c r="A197">
        <f t="shared" si="7"/>
        <v>196</v>
      </c>
      <c r="B197" t="s">
        <v>524</v>
      </c>
      <c r="C197" t="s">
        <v>748</v>
      </c>
      <c r="D197" t="s">
        <v>431</v>
      </c>
      <c r="E197" t="s">
        <v>508</v>
      </c>
      <c r="F197" s="23">
        <v>1</v>
      </c>
      <c r="G197" s="23">
        <v>0.9591</v>
      </c>
      <c r="H197" s="23">
        <f t="shared" si="6"/>
        <v>0.04090000000000005</v>
      </c>
    </row>
    <row r="198" spans="1:8" ht="12.75">
      <c r="A198">
        <f t="shared" si="7"/>
        <v>197</v>
      </c>
      <c r="B198" t="s">
        <v>527</v>
      </c>
      <c r="C198" t="s">
        <v>747</v>
      </c>
      <c r="D198" t="s">
        <v>22</v>
      </c>
      <c r="E198" t="s">
        <v>80</v>
      </c>
      <c r="F198" s="23">
        <v>1</v>
      </c>
      <c r="G198" s="23">
        <v>0.9607</v>
      </c>
      <c r="H198" s="23">
        <f t="shared" si="6"/>
        <v>0.0393</v>
      </c>
    </row>
    <row r="199" spans="1:8" ht="12.75">
      <c r="A199">
        <f t="shared" si="7"/>
        <v>198</v>
      </c>
      <c r="B199" t="s">
        <v>777</v>
      </c>
      <c r="C199" t="s">
        <v>778</v>
      </c>
      <c r="D199" t="s">
        <v>628</v>
      </c>
      <c r="E199" t="s">
        <v>750</v>
      </c>
      <c r="F199" s="23">
        <v>1</v>
      </c>
      <c r="G199" s="23">
        <v>0.9611</v>
      </c>
      <c r="H199" s="23">
        <f t="shared" si="6"/>
        <v>0.038900000000000046</v>
      </c>
    </row>
    <row r="200" spans="1:8" ht="12.75">
      <c r="A200">
        <f t="shared" si="7"/>
        <v>199</v>
      </c>
      <c r="B200" t="s">
        <v>528</v>
      </c>
      <c r="C200" t="s">
        <v>749</v>
      </c>
      <c r="D200" t="s">
        <v>56</v>
      </c>
      <c r="E200" t="s">
        <v>301</v>
      </c>
      <c r="F200" s="23">
        <v>1</v>
      </c>
      <c r="G200" s="23">
        <v>0.9613</v>
      </c>
      <c r="H200" s="23">
        <f t="shared" si="6"/>
        <v>0.03869999999999996</v>
      </c>
    </row>
    <row r="201" spans="1:8" ht="12.75">
      <c r="A201">
        <f t="shared" si="7"/>
        <v>200</v>
      </c>
      <c r="B201" t="s">
        <v>777</v>
      </c>
      <c r="C201" t="s">
        <v>778</v>
      </c>
      <c r="D201" t="s">
        <v>500</v>
      </c>
      <c r="E201" t="s">
        <v>752</v>
      </c>
      <c r="F201" s="23">
        <v>1</v>
      </c>
      <c r="G201" s="23">
        <v>0.9621</v>
      </c>
      <c r="H201" s="23">
        <f t="shared" si="6"/>
        <v>0.037900000000000045</v>
      </c>
    </row>
    <row r="202" spans="1:8" ht="12.75">
      <c r="A202">
        <f t="shared" si="7"/>
        <v>201</v>
      </c>
      <c r="B202" t="s">
        <v>524</v>
      </c>
      <c r="C202" t="s">
        <v>748</v>
      </c>
      <c r="D202" t="s">
        <v>403</v>
      </c>
      <c r="E202" t="s">
        <v>516</v>
      </c>
      <c r="F202" s="23">
        <v>1</v>
      </c>
      <c r="G202" s="23">
        <v>0.9632</v>
      </c>
      <c r="H202" s="23">
        <f t="shared" si="6"/>
        <v>0.036800000000000055</v>
      </c>
    </row>
    <row r="203" spans="1:8" ht="12.75">
      <c r="A203">
        <f t="shared" si="7"/>
        <v>202</v>
      </c>
      <c r="B203" t="s">
        <v>527</v>
      </c>
      <c r="C203" t="s">
        <v>747</v>
      </c>
      <c r="D203" t="s">
        <v>29</v>
      </c>
      <c r="E203" t="s">
        <v>214</v>
      </c>
      <c r="F203" s="23">
        <v>1</v>
      </c>
      <c r="G203" s="23">
        <v>0.9648</v>
      </c>
      <c r="H203" s="23">
        <f t="shared" si="6"/>
        <v>0.03520000000000001</v>
      </c>
    </row>
    <row r="204" spans="1:8" ht="12.75">
      <c r="A204">
        <f t="shared" si="7"/>
        <v>203</v>
      </c>
      <c r="B204" t="s">
        <v>531</v>
      </c>
      <c r="C204" t="s">
        <v>747</v>
      </c>
      <c r="D204" t="s">
        <v>21</v>
      </c>
      <c r="E204" t="s">
        <v>219</v>
      </c>
      <c r="F204" s="23">
        <v>1</v>
      </c>
      <c r="G204" s="23">
        <v>0.9653</v>
      </c>
      <c r="H204" s="23">
        <f t="shared" si="6"/>
        <v>0.03469999999999995</v>
      </c>
    </row>
    <row r="205" spans="1:8" ht="12.75">
      <c r="A205">
        <f t="shared" si="7"/>
        <v>204</v>
      </c>
      <c r="B205" t="s">
        <v>524</v>
      </c>
      <c r="C205" t="s">
        <v>748</v>
      </c>
      <c r="D205" t="s">
        <v>451</v>
      </c>
      <c r="E205" t="s">
        <v>501</v>
      </c>
      <c r="F205" s="23">
        <v>0.9804</v>
      </c>
      <c r="G205" s="23">
        <v>0.9465</v>
      </c>
      <c r="H205" s="23">
        <f t="shared" si="6"/>
        <v>0.03390000000000004</v>
      </c>
    </row>
    <row r="206" spans="1:8" ht="12.75">
      <c r="A206">
        <f t="shared" si="7"/>
        <v>205</v>
      </c>
      <c r="B206" t="s">
        <v>524</v>
      </c>
      <c r="C206" t="s">
        <v>748</v>
      </c>
      <c r="D206" t="s">
        <v>398</v>
      </c>
      <c r="E206" t="s">
        <v>519</v>
      </c>
      <c r="F206" s="23">
        <v>1</v>
      </c>
      <c r="G206" s="23">
        <v>0.9676</v>
      </c>
      <c r="H206" s="23">
        <f t="shared" si="6"/>
        <v>0.032399999999999984</v>
      </c>
    </row>
    <row r="207" spans="1:8" ht="12.75">
      <c r="A207">
        <f t="shared" si="7"/>
        <v>206</v>
      </c>
      <c r="B207" t="s">
        <v>531</v>
      </c>
      <c r="C207" t="s">
        <v>747</v>
      </c>
      <c r="D207" t="s">
        <v>33</v>
      </c>
      <c r="E207" t="s">
        <v>220</v>
      </c>
      <c r="F207" s="23">
        <v>1</v>
      </c>
      <c r="G207" s="23">
        <v>0.9676</v>
      </c>
      <c r="H207" s="23">
        <f t="shared" si="6"/>
        <v>0.032399999999999984</v>
      </c>
    </row>
    <row r="208" spans="1:8" ht="12.75">
      <c r="A208">
        <f t="shared" si="7"/>
        <v>207</v>
      </c>
      <c r="B208" t="s">
        <v>777</v>
      </c>
      <c r="C208" t="s">
        <v>778</v>
      </c>
      <c r="D208" t="s">
        <v>45</v>
      </c>
      <c r="E208" t="s">
        <v>740</v>
      </c>
      <c r="F208" s="23">
        <v>0.6591</v>
      </c>
      <c r="G208" s="23">
        <v>0.6296</v>
      </c>
      <c r="H208" s="23">
        <f t="shared" si="6"/>
        <v>0.02949999999999997</v>
      </c>
    </row>
    <row r="209" spans="1:8" ht="12.75">
      <c r="A209">
        <f t="shared" si="7"/>
        <v>208</v>
      </c>
      <c r="B209" t="s">
        <v>528</v>
      </c>
      <c r="C209" t="s">
        <v>749</v>
      </c>
      <c r="D209" t="s">
        <v>80</v>
      </c>
      <c r="E209" t="s">
        <v>304</v>
      </c>
      <c r="F209" s="23">
        <v>1</v>
      </c>
      <c r="G209" s="23">
        <v>0.9723</v>
      </c>
      <c r="H209" s="23">
        <f t="shared" si="6"/>
        <v>0.027699999999999947</v>
      </c>
    </row>
    <row r="210" spans="1:8" ht="12.75">
      <c r="A210">
        <f t="shared" si="7"/>
        <v>209</v>
      </c>
      <c r="B210" t="s">
        <v>777</v>
      </c>
      <c r="C210" t="s">
        <v>778</v>
      </c>
      <c r="D210" t="s">
        <v>419</v>
      </c>
      <c r="E210" t="s">
        <v>144</v>
      </c>
      <c r="F210" s="23">
        <v>1</v>
      </c>
      <c r="G210" s="23">
        <v>0.9725</v>
      </c>
      <c r="H210" s="23">
        <f t="shared" si="6"/>
        <v>0.02749999999999997</v>
      </c>
    </row>
    <row r="211" spans="1:8" ht="12.75">
      <c r="A211">
        <f t="shared" si="7"/>
        <v>210</v>
      </c>
      <c r="B211" t="s">
        <v>527</v>
      </c>
      <c r="C211" t="s">
        <v>747</v>
      </c>
      <c r="D211" t="s">
        <v>49</v>
      </c>
      <c r="E211" t="s">
        <v>384</v>
      </c>
      <c r="F211" s="23">
        <v>1</v>
      </c>
      <c r="G211" s="23">
        <v>0.9727</v>
      </c>
      <c r="H211" s="23">
        <f t="shared" si="6"/>
        <v>0.02729999999999999</v>
      </c>
    </row>
    <row r="212" spans="1:8" ht="12.75">
      <c r="A212">
        <f t="shared" si="7"/>
        <v>211</v>
      </c>
      <c r="B212" t="s">
        <v>527</v>
      </c>
      <c r="C212" t="s">
        <v>747</v>
      </c>
      <c r="D212" t="s">
        <v>25</v>
      </c>
      <c r="E212" t="s">
        <v>386</v>
      </c>
      <c r="F212" s="23">
        <v>1</v>
      </c>
      <c r="G212" s="23">
        <v>0.9737</v>
      </c>
      <c r="H212" s="23">
        <f t="shared" si="6"/>
        <v>0.02629999999999999</v>
      </c>
    </row>
    <row r="213" spans="1:8" ht="12.75">
      <c r="A213">
        <f t="shared" si="7"/>
        <v>212</v>
      </c>
      <c r="B213" t="s">
        <v>528</v>
      </c>
      <c r="C213" t="s">
        <v>749</v>
      </c>
      <c r="D213" t="s">
        <v>25</v>
      </c>
      <c r="E213" t="s">
        <v>303</v>
      </c>
      <c r="F213" s="23">
        <v>1</v>
      </c>
      <c r="G213" s="23">
        <v>0.9741</v>
      </c>
      <c r="H213" s="23">
        <f t="shared" si="6"/>
        <v>0.025900000000000034</v>
      </c>
    </row>
    <row r="214" spans="1:8" ht="12.75">
      <c r="A214">
        <f t="shared" si="7"/>
        <v>213</v>
      </c>
      <c r="B214" t="s">
        <v>527</v>
      </c>
      <c r="C214" t="s">
        <v>747</v>
      </c>
      <c r="D214" t="s">
        <v>45</v>
      </c>
      <c r="E214" t="s">
        <v>391</v>
      </c>
      <c r="F214" s="23">
        <v>1</v>
      </c>
      <c r="G214" s="23">
        <v>0.9747</v>
      </c>
      <c r="H214" s="23">
        <f t="shared" si="6"/>
        <v>0.02529999999999999</v>
      </c>
    </row>
    <row r="215" spans="1:8" ht="12.75">
      <c r="A215">
        <f t="shared" si="7"/>
        <v>214</v>
      </c>
      <c r="B215" t="s">
        <v>527</v>
      </c>
      <c r="C215" t="s">
        <v>747</v>
      </c>
      <c r="D215" t="s">
        <v>53</v>
      </c>
      <c r="E215" t="s">
        <v>394</v>
      </c>
      <c r="F215" s="23">
        <v>1</v>
      </c>
      <c r="G215" s="23">
        <v>0.9747</v>
      </c>
      <c r="H215" s="23">
        <f t="shared" si="6"/>
        <v>0.02529999999999999</v>
      </c>
    </row>
    <row r="216" spans="1:8" ht="12.75">
      <c r="A216">
        <f t="shared" si="7"/>
        <v>215</v>
      </c>
      <c r="B216" t="s">
        <v>524</v>
      </c>
      <c r="C216" t="s">
        <v>748</v>
      </c>
      <c r="D216" t="s">
        <v>412</v>
      </c>
      <c r="E216" t="s">
        <v>506</v>
      </c>
      <c r="F216" s="23">
        <v>1</v>
      </c>
      <c r="G216" s="23">
        <v>0.9775</v>
      </c>
      <c r="H216" s="23">
        <f t="shared" si="6"/>
        <v>0.022499999999999964</v>
      </c>
    </row>
    <row r="217" spans="1:8" ht="12.75">
      <c r="A217">
        <f t="shared" si="7"/>
        <v>216</v>
      </c>
      <c r="B217" t="s">
        <v>527</v>
      </c>
      <c r="C217" t="s">
        <v>747</v>
      </c>
      <c r="D217" t="s">
        <v>29</v>
      </c>
      <c r="E217" t="s">
        <v>393</v>
      </c>
      <c r="F217" s="23">
        <v>1</v>
      </c>
      <c r="G217" s="23">
        <v>0.9797</v>
      </c>
      <c r="H217" s="23">
        <f t="shared" si="6"/>
        <v>0.020299999999999985</v>
      </c>
    </row>
    <row r="218" spans="1:8" ht="12.75">
      <c r="A218">
        <f t="shared" si="7"/>
        <v>217</v>
      </c>
      <c r="B218" t="s">
        <v>531</v>
      </c>
      <c r="C218" t="s">
        <v>747</v>
      </c>
      <c r="D218" t="s">
        <v>49</v>
      </c>
      <c r="E218" t="s">
        <v>222</v>
      </c>
      <c r="F218" s="23">
        <v>1</v>
      </c>
      <c r="G218" s="23">
        <v>0.9798</v>
      </c>
      <c r="H218" s="23">
        <f t="shared" si="6"/>
        <v>0.020199999999999996</v>
      </c>
    </row>
    <row r="219" spans="1:8" ht="12.75">
      <c r="A219">
        <f t="shared" si="7"/>
        <v>218</v>
      </c>
      <c r="B219" t="s">
        <v>777</v>
      </c>
      <c r="C219" t="s">
        <v>778</v>
      </c>
      <c r="D219" t="s">
        <v>409</v>
      </c>
      <c r="E219" t="s">
        <v>636</v>
      </c>
      <c r="F219" s="23">
        <v>1</v>
      </c>
      <c r="G219" s="23">
        <v>0.9815</v>
      </c>
      <c r="H219" s="23">
        <f t="shared" si="6"/>
        <v>0.01849999999999996</v>
      </c>
    </row>
    <row r="220" spans="1:8" ht="12.75">
      <c r="A220">
        <f t="shared" si="7"/>
        <v>219</v>
      </c>
      <c r="B220" t="s">
        <v>527</v>
      </c>
      <c r="C220" t="s">
        <v>747</v>
      </c>
      <c r="D220" t="s">
        <v>21</v>
      </c>
      <c r="E220" t="s">
        <v>382</v>
      </c>
      <c r="F220" s="23">
        <v>1</v>
      </c>
      <c r="G220" s="23">
        <v>0.9828</v>
      </c>
      <c r="H220" s="23">
        <f t="shared" si="6"/>
        <v>0.017199999999999993</v>
      </c>
    </row>
    <row r="221" spans="1:8" ht="12.75">
      <c r="A221">
        <f t="shared" si="7"/>
        <v>220</v>
      </c>
      <c r="B221" t="s">
        <v>527</v>
      </c>
      <c r="C221" t="s">
        <v>747</v>
      </c>
      <c r="D221" t="s">
        <v>22</v>
      </c>
      <c r="E221" t="s">
        <v>224</v>
      </c>
      <c r="F221" s="23">
        <v>1</v>
      </c>
      <c r="G221" s="23">
        <v>0.9879</v>
      </c>
      <c r="H221" s="23">
        <f t="shared" si="6"/>
        <v>0.0121</v>
      </c>
    </row>
    <row r="222" spans="1:8" ht="12.75">
      <c r="A222">
        <f t="shared" si="7"/>
        <v>221</v>
      </c>
      <c r="B222" t="s">
        <v>524</v>
      </c>
      <c r="C222" t="s">
        <v>748</v>
      </c>
      <c r="D222" t="s">
        <v>409</v>
      </c>
      <c r="E222" t="s">
        <v>510</v>
      </c>
      <c r="F222" s="23">
        <v>1</v>
      </c>
      <c r="G222" s="23">
        <v>0.9902</v>
      </c>
      <c r="H222" s="23">
        <f t="shared" si="6"/>
        <v>0.009800000000000031</v>
      </c>
    </row>
    <row r="223" spans="1:8" ht="12.75">
      <c r="A223">
        <f t="shared" si="7"/>
        <v>222</v>
      </c>
      <c r="B223" t="s">
        <v>524</v>
      </c>
      <c r="C223" t="s">
        <v>748</v>
      </c>
      <c r="D223" t="s">
        <v>419</v>
      </c>
      <c r="E223" t="s">
        <v>422</v>
      </c>
      <c r="F223" s="23">
        <v>0.9706</v>
      </c>
      <c r="G223" s="23">
        <v>0.9646</v>
      </c>
      <c r="H223" s="23">
        <f t="shared" si="6"/>
        <v>0.006000000000000005</v>
      </c>
    </row>
    <row r="224" spans="1:8" ht="12.75">
      <c r="A224">
        <f t="shared" si="7"/>
        <v>223</v>
      </c>
      <c r="B224" t="s">
        <v>531</v>
      </c>
      <c r="C224" t="s">
        <v>747</v>
      </c>
      <c r="D224" t="s">
        <v>111</v>
      </c>
      <c r="E224" t="s">
        <v>169</v>
      </c>
      <c r="F224" s="23">
        <v>0.875</v>
      </c>
      <c r="G224" s="23">
        <v>0.8833</v>
      </c>
      <c r="H224" s="23">
        <f t="shared" si="6"/>
        <v>-0.008299999999999974</v>
      </c>
    </row>
    <row r="225" spans="1:8" ht="12.75">
      <c r="A225">
        <f t="shared" si="7"/>
        <v>224</v>
      </c>
      <c r="B225" t="s">
        <v>528</v>
      </c>
      <c r="C225" t="s">
        <v>749</v>
      </c>
      <c r="D225" t="s">
        <v>144</v>
      </c>
      <c r="E225" t="s">
        <v>253</v>
      </c>
      <c r="F225" s="23">
        <v>0.4636</v>
      </c>
      <c r="G225" s="23">
        <v>0.4832</v>
      </c>
      <c r="H225" s="23">
        <f t="shared" si="6"/>
        <v>-0.019600000000000006</v>
      </c>
    </row>
    <row r="226" spans="1:8" ht="12.75">
      <c r="A226">
        <f t="shared" si="7"/>
        <v>225</v>
      </c>
      <c r="B226" t="s">
        <v>524</v>
      </c>
      <c r="C226" t="s">
        <v>748</v>
      </c>
      <c r="D226" t="s">
        <v>458</v>
      </c>
      <c r="E226" t="s">
        <v>433</v>
      </c>
      <c r="F226" s="23">
        <v>0.1275</v>
      </c>
      <c r="G226" s="23">
        <v>0.1562</v>
      </c>
      <c r="H226" s="23">
        <f t="shared" si="6"/>
        <v>-0.028700000000000003</v>
      </c>
    </row>
    <row r="227" spans="1:8" ht="12.75">
      <c r="A227">
        <f t="shared" si="7"/>
        <v>226</v>
      </c>
      <c r="B227" t="s">
        <v>524</v>
      </c>
      <c r="C227" t="s">
        <v>748</v>
      </c>
      <c r="D227" t="s">
        <v>464</v>
      </c>
      <c r="E227" t="s">
        <v>472</v>
      </c>
      <c r="F227" s="23">
        <v>0.5882</v>
      </c>
      <c r="G227" s="23">
        <v>0.6192</v>
      </c>
      <c r="H227" s="23">
        <f t="shared" si="6"/>
        <v>-0.031000000000000028</v>
      </c>
    </row>
    <row r="228" spans="1:8" ht="12.75">
      <c r="A228">
        <f t="shared" si="7"/>
        <v>227</v>
      </c>
      <c r="B228" t="s">
        <v>524</v>
      </c>
      <c r="C228" t="s">
        <v>748</v>
      </c>
      <c r="D228" t="s">
        <v>131</v>
      </c>
      <c r="E228" t="s">
        <v>428</v>
      </c>
      <c r="F228" s="23">
        <v>0.6961</v>
      </c>
      <c r="G228" s="23">
        <v>0.7322</v>
      </c>
      <c r="H228" s="23">
        <f t="shared" si="6"/>
        <v>-0.03609999999999991</v>
      </c>
    </row>
    <row r="229" spans="1:8" ht="12.75">
      <c r="A229">
        <f t="shared" si="7"/>
        <v>228</v>
      </c>
      <c r="B229" t="s">
        <v>524</v>
      </c>
      <c r="C229" t="s">
        <v>748</v>
      </c>
      <c r="D229" t="s">
        <v>458</v>
      </c>
      <c r="E229" t="s">
        <v>417</v>
      </c>
      <c r="F229" s="23">
        <v>0.0294</v>
      </c>
      <c r="G229" s="23">
        <v>0.0791</v>
      </c>
      <c r="H229" s="23">
        <f t="shared" si="6"/>
        <v>-0.04970000000000001</v>
      </c>
    </row>
    <row r="230" spans="1:8" ht="12.75">
      <c r="A230">
        <f t="shared" si="7"/>
        <v>229</v>
      </c>
      <c r="B230" t="s">
        <v>527</v>
      </c>
      <c r="C230" t="s">
        <v>747</v>
      </c>
      <c r="D230" t="s">
        <v>32</v>
      </c>
      <c r="E230" t="s">
        <v>345</v>
      </c>
      <c r="F230" s="23">
        <v>0.4874</v>
      </c>
      <c r="G230" s="23">
        <v>0.5416</v>
      </c>
      <c r="H230" s="23">
        <f t="shared" si="6"/>
        <v>-0.05419999999999997</v>
      </c>
    </row>
    <row r="231" spans="1:8" ht="12.75">
      <c r="A231">
        <f t="shared" si="7"/>
        <v>230</v>
      </c>
      <c r="B231" t="s">
        <v>531</v>
      </c>
      <c r="C231" t="s">
        <v>747</v>
      </c>
      <c r="D231" t="s">
        <v>89</v>
      </c>
      <c r="E231" t="s">
        <v>106</v>
      </c>
      <c r="F231" s="23">
        <v>0.0658</v>
      </c>
      <c r="G231" s="23">
        <v>0.1247</v>
      </c>
      <c r="H231" s="23">
        <f t="shared" si="6"/>
        <v>-0.05890000000000001</v>
      </c>
    </row>
    <row r="232" spans="1:8" ht="12.75">
      <c r="A232">
        <f t="shared" si="7"/>
        <v>231</v>
      </c>
      <c r="B232" t="s">
        <v>777</v>
      </c>
      <c r="C232" t="s">
        <v>778</v>
      </c>
      <c r="D232" t="s">
        <v>739</v>
      </c>
      <c r="E232" t="s">
        <v>738</v>
      </c>
      <c r="F232" s="23">
        <v>0.2803</v>
      </c>
      <c r="G232" s="23">
        <v>0.3394</v>
      </c>
      <c r="H232" s="23">
        <f t="shared" si="6"/>
        <v>-0.059099999999999986</v>
      </c>
    </row>
    <row r="233" spans="1:8" ht="12.75">
      <c r="A233">
        <f t="shared" si="7"/>
        <v>232</v>
      </c>
      <c r="B233" t="s">
        <v>777</v>
      </c>
      <c r="C233" t="s">
        <v>778</v>
      </c>
      <c r="D233" t="s">
        <v>742</v>
      </c>
      <c r="E233" t="s">
        <v>525</v>
      </c>
      <c r="F233" s="23">
        <v>0.25</v>
      </c>
      <c r="G233" s="23">
        <v>0.3149</v>
      </c>
      <c r="H233" s="23">
        <f t="shared" si="6"/>
        <v>-0.06490000000000001</v>
      </c>
    </row>
    <row r="234" spans="1:8" ht="12.75">
      <c r="A234">
        <f t="shared" si="7"/>
        <v>233</v>
      </c>
      <c r="B234" t="s">
        <v>531</v>
      </c>
      <c r="C234" t="s">
        <v>747</v>
      </c>
      <c r="D234" t="s">
        <v>21</v>
      </c>
      <c r="E234" t="s">
        <v>49</v>
      </c>
      <c r="F234" s="23">
        <v>0.3158</v>
      </c>
      <c r="G234" s="23">
        <v>0.4204</v>
      </c>
      <c r="H234" s="23">
        <f t="shared" si="6"/>
        <v>-0.10459999999999997</v>
      </c>
    </row>
    <row r="235" spans="1:8" ht="12.75">
      <c r="A235">
        <f t="shared" si="7"/>
        <v>234</v>
      </c>
      <c r="B235" t="s">
        <v>531</v>
      </c>
      <c r="C235" t="s">
        <v>747</v>
      </c>
      <c r="D235" t="s">
        <v>21</v>
      </c>
      <c r="E235" t="s">
        <v>37</v>
      </c>
      <c r="F235" s="23">
        <v>0.1053</v>
      </c>
      <c r="G235" s="23">
        <v>0.2617</v>
      </c>
      <c r="H235" s="23">
        <f t="shared" si="6"/>
        <v>-0.15639999999999998</v>
      </c>
    </row>
    <row r="236" spans="1:8" ht="12.75">
      <c r="A236">
        <f t="shared" si="7"/>
        <v>235</v>
      </c>
      <c r="B236" t="s">
        <v>527</v>
      </c>
      <c r="C236" t="s">
        <v>747</v>
      </c>
      <c r="D236" t="s">
        <v>349</v>
      </c>
      <c r="E236" t="s">
        <v>336</v>
      </c>
      <c r="F236" s="23">
        <v>0.3025</v>
      </c>
      <c r="G236" s="23">
        <v>0.463</v>
      </c>
      <c r="H236" s="23">
        <f t="shared" si="6"/>
        <v>-0.16050000000000003</v>
      </c>
    </row>
    <row r="237" spans="1:8" ht="12.75">
      <c r="A237">
        <f t="shared" si="7"/>
        <v>236</v>
      </c>
      <c r="B237" t="s">
        <v>528</v>
      </c>
      <c r="C237" t="s">
        <v>749</v>
      </c>
      <c r="D237" t="s">
        <v>265</v>
      </c>
      <c r="E237" t="s">
        <v>289</v>
      </c>
      <c r="F237" s="23">
        <v>0.1818</v>
      </c>
      <c r="G237" s="23">
        <v>0.3533</v>
      </c>
      <c r="H237" s="23">
        <f t="shared" si="6"/>
        <v>-0.1715</v>
      </c>
    </row>
    <row r="238" spans="1:8" ht="12.75">
      <c r="A238">
        <f t="shared" si="7"/>
        <v>237</v>
      </c>
      <c r="B238" t="s">
        <v>527</v>
      </c>
      <c r="C238" t="s">
        <v>747</v>
      </c>
      <c r="D238" t="s">
        <v>64</v>
      </c>
      <c r="E238" t="s">
        <v>333</v>
      </c>
      <c r="F238" s="23">
        <v>0.4958</v>
      </c>
      <c r="G238" s="23">
        <v>0.7006</v>
      </c>
      <c r="H238" s="23">
        <f t="shared" si="6"/>
        <v>-0.20479999999999998</v>
      </c>
    </row>
    <row r="239" spans="1:8" ht="12.75">
      <c r="A239">
        <f t="shared" si="7"/>
        <v>238</v>
      </c>
      <c r="B239" t="s">
        <v>531</v>
      </c>
      <c r="C239" t="s">
        <v>747</v>
      </c>
      <c r="D239" t="s">
        <v>21</v>
      </c>
      <c r="E239" t="s">
        <v>33</v>
      </c>
      <c r="F239" s="23">
        <v>0.3158</v>
      </c>
      <c r="G239" s="23">
        <v>0.5423</v>
      </c>
      <c r="H239" s="23">
        <f t="shared" si="6"/>
        <v>-0.22649999999999998</v>
      </c>
    </row>
    <row r="240" spans="1:8" ht="12.75">
      <c r="A240">
        <f t="shared" si="7"/>
        <v>239</v>
      </c>
      <c r="B240" t="s">
        <v>527</v>
      </c>
      <c r="C240" t="s">
        <v>747</v>
      </c>
      <c r="D240" t="s">
        <v>94</v>
      </c>
      <c r="E240" t="s">
        <v>208</v>
      </c>
      <c r="F240" s="23">
        <v>0.1345</v>
      </c>
      <c r="G240" s="23">
        <v>0.3906</v>
      </c>
      <c r="H240" s="23">
        <f t="shared" si="6"/>
        <v>-0.2561</v>
      </c>
    </row>
    <row r="241" spans="1:8" ht="12.75">
      <c r="A241">
        <f t="shared" si="7"/>
        <v>240</v>
      </c>
      <c r="B241" t="s">
        <v>531</v>
      </c>
      <c r="C241" t="s">
        <v>747</v>
      </c>
      <c r="D241" t="s">
        <v>106</v>
      </c>
      <c r="E241" t="s">
        <v>213</v>
      </c>
      <c r="F241" s="23">
        <v>0.1776</v>
      </c>
      <c r="G241" s="23">
        <v>0.4398</v>
      </c>
      <c r="H241" s="23">
        <f t="shared" si="6"/>
        <v>-0.2622</v>
      </c>
    </row>
    <row r="242" spans="1:8" ht="12.75">
      <c r="A242">
        <f t="shared" si="7"/>
        <v>241</v>
      </c>
      <c r="B242" t="s">
        <v>528</v>
      </c>
      <c r="C242" t="s">
        <v>749</v>
      </c>
      <c r="D242" t="s">
        <v>289</v>
      </c>
      <c r="E242" t="s">
        <v>529</v>
      </c>
      <c r="F242" s="23">
        <v>0.0727</v>
      </c>
      <c r="G242" s="23">
        <v>0.3911</v>
      </c>
      <c r="H242" s="23">
        <f t="shared" si="6"/>
        <v>-0.3184</v>
      </c>
    </row>
    <row r="243" spans="1:8" ht="12.75">
      <c r="A243">
        <f t="shared" si="7"/>
        <v>242</v>
      </c>
      <c r="B243" t="s">
        <v>531</v>
      </c>
      <c r="C243" t="s">
        <v>747</v>
      </c>
      <c r="D243" t="s">
        <v>213</v>
      </c>
      <c r="E243" t="s">
        <v>60</v>
      </c>
      <c r="F243" s="23">
        <v>0</v>
      </c>
      <c r="G243" s="23">
        <v>0.3508</v>
      </c>
      <c r="H243" s="23">
        <f t="shared" si="6"/>
        <v>-0.3508</v>
      </c>
    </row>
    <row r="244" spans="1:8" ht="12.75">
      <c r="A244">
        <f t="shared" si="7"/>
        <v>243</v>
      </c>
      <c r="B244" t="s">
        <v>531</v>
      </c>
      <c r="C244" t="s">
        <v>747</v>
      </c>
      <c r="D244" t="s">
        <v>198</v>
      </c>
      <c r="E244" t="s">
        <v>122</v>
      </c>
      <c r="F244" s="23">
        <v>0.0263</v>
      </c>
      <c r="G244" s="23">
        <v>0.3836</v>
      </c>
      <c r="H244" s="23">
        <f t="shared" si="6"/>
        <v>-0.3573</v>
      </c>
    </row>
    <row r="245" spans="1:8" ht="12.75">
      <c r="A245">
        <f t="shared" si="7"/>
        <v>244</v>
      </c>
      <c r="B245" t="s">
        <v>531</v>
      </c>
      <c r="C245" t="s">
        <v>747</v>
      </c>
      <c r="D245" t="s">
        <v>116</v>
      </c>
      <c r="E245" t="s">
        <v>64</v>
      </c>
      <c r="F245" s="23">
        <v>0.1579</v>
      </c>
      <c r="G245" s="23">
        <v>0.5453</v>
      </c>
      <c r="H245" s="23">
        <f t="shared" si="6"/>
        <v>-0.38739999999999997</v>
      </c>
    </row>
    <row r="246" spans="1:8" ht="12.75">
      <c r="A246">
        <f t="shared" si="7"/>
        <v>245</v>
      </c>
      <c r="B246" t="s">
        <v>531</v>
      </c>
      <c r="C246" t="s">
        <v>747</v>
      </c>
      <c r="D246" t="s">
        <v>32</v>
      </c>
      <c r="E246" t="s">
        <v>28</v>
      </c>
      <c r="F246" s="23">
        <v>0.125</v>
      </c>
      <c r="G246" s="23">
        <v>0.519</v>
      </c>
      <c r="H246" s="23">
        <f t="shared" si="6"/>
        <v>-0.394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9.00390625" style="0" bestFit="1" customWidth="1"/>
    <col min="3" max="9" width="3.00390625" style="0" bestFit="1" customWidth="1"/>
    <col min="10" max="10" width="2.57421875" style="0" bestFit="1" customWidth="1"/>
    <col min="11" max="11" width="3.00390625" style="0" bestFit="1" customWidth="1"/>
    <col min="12" max="12" width="3.57421875" style="0" bestFit="1" customWidth="1"/>
    <col min="13" max="13" width="6.28125" style="0" bestFit="1" customWidth="1"/>
    <col min="14" max="14" width="5.7109375" style="0" bestFit="1" customWidth="1"/>
    <col min="15" max="16384" width="11.421875" style="0" customWidth="1"/>
  </cols>
  <sheetData>
    <row r="1" spans="1:14" ht="12.75">
      <c r="A1" s="1" t="s">
        <v>704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1" t="s">
        <v>18</v>
      </c>
      <c r="N1" s="30" t="s">
        <v>686</v>
      </c>
    </row>
    <row r="2" spans="1:14" ht="12.75">
      <c r="A2">
        <v>1</v>
      </c>
      <c r="B2" t="s">
        <v>398</v>
      </c>
      <c r="C2" s="8">
        <v>84</v>
      </c>
      <c r="D2" s="7">
        <v>1</v>
      </c>
      <c r="E2" s="7">
        <v>0</v>
      </c>
      <c r="F2" s="7">
        <v>0</v>
      </c>
      <c r="G2" s="7">
        <v>1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1">
        <f aca="true" t="shared" si="0" ref="M2:M41">+C2*10+D2*9+E2*8+F2*7+G2*6+H2*5+I2*4+J2*3+K2*2+L2</f>
        <v>855</v>
      </c>
      <c r="N2" s="30">
        <f aca="true" t="shared" si="1" ref="N2:N41">SUM(C2:L2)</f>
        <v>86</v>
      </c>
    </row>
    <row r="3" spans="1:14" ht="12.75">
      <c r="A3">
        <f aca="true" t="shared" si="2" ref="A3:A36">+A2+1</f>
        <v>2</v>
      </c>
      <c r="B3" t="s">
        <v>403</v>
      </c>
      <c r="C3" s="7">
        <v>2</v>
      </c>
      <c r="D3" s="8">
        <v>78</v>
      </c>
      <c r="E3" s="7">
        <v>2</v>
      </c>
      <c r="F3" s="7">
        <v>2</v>
      </c>
      <c r="G3" s="7">
        <v>1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1">
        <f t="shared" si="0"/>
        <v>763</v>
      </c>
      <c r="N3" s="30">
        <f t="shared" si="1"/>
        <v>86</v>
      </c>
    </row>
    <row r="4" spans="1:14" ht="12.75">
      <c r="A4">
        <f t="shared" si="2"/>
        <v>3</v>
      </c>
      <c r="B4" t="s">
        <v>401</v>
      </c>
      <c r="C4" s="7">
        <v>0</v>
      </c>
      <c r="D4" s="7">
        <v>3</v>
      </c>
      <c r="E4" s="8">
        <v>45</v>
      </c>
      <c r="F4" s="7">
        <v>23</v>
      </c>
      <c r="G4" s="7">
        <v>6</v>
      </c>
      <c r="H4" s="7">
        <v>3</v>
      </c>
      <c r="I4" s="7">
        <v>2</v>
      </c>
      <c r="J4" s="7">
        <v>0</v>
      </c>
      <c r="K4" s="7">
        <v>1</v>
      </c>
      <c r="L4" s="7">
        <v>1</v>
      </c>
      <c r="M4" s="1">
        <f t="shared" si="0"/>
        <v>610</v>
      </c>
      <c r="N4" s="30">
        <f t="shared" si="1"/>
        <v>84</v>
      </c>
    </row>
    <row r="5" spans="1:14" ht="12.75">
      <c r="A5">
        <f t="shared" si="2"/>
        <v>4</v>
      </c>
      <c r="B5" t="s">
        <v>420</v>
      </c>
      <c r="C5" s="7">
        <v>0</v>
      </c>
      <c r="D5" s="7">
        <v>2</v>
      </c>
      <c r="E5" s="7">
        <v>16</v>
      </c>
      <c r="F5" s="7">
        <v>17</v>
      </c>
      <c r="G5" s="7">
        <v>15</v>
      </c>
      <c r="H5" s="8">
        <v>13</v>
      </c>
      <c r="I5" s="7">
        <v>11</v>
      </c>
      <c r="J5" s="7">
        <v>4</v>
      </c>
      <c r="K5" s="7">
        <v>2</v>
      </c>
      <c r="L5" s="7">
        <v>3</v>
      </c>
      <c r="M5" s="1">
        <f t="shared" si="0"/>
        <v>483</v>
      </c>
      <c r="N5" s="30">
        <f t="shared" si="1"/>
        <v>83</v>
      </c>
    </row>
    <row r="6" spans="1:14" ht="12.75">
      <c r="A6">
        <f t="shared" si="2"/>
        <v>5</v>
      </c>
      <c r="B6" t="s">
        <v>400</v>
      </c>
      <c r="C6" s="7">
        <v>0</v>
      </c>
      <c r="D6" s="7">
        <v>2</v>
      </c>
      <c r="E6" s="7">
        <v>13</v>
      </c>
      <c r="F6" s="7">
        <v>16</v>
      </c>
      <c r="G6" s="8">
        <v>25</v>
      </c>
      <c r="H6" s="7">
        <v>9</v>
      </c>
      <c r="I6" s="7">
        <v>5</v>
      </c>
      <c r="J6" s="7">
        <v>4</v>
      </c>
      <c r="K6" s="7">
        <v>4</v>
      </c>
      <c r="L6" s="7">
        <v>0</v>
      </c>
      <c r="M6" s="1">
        <f t="shared" si="0"/>
        <v>469</v>
      </c>
      <c r="N6" s="30">
        <f t="shared" si="1"/>
        <v>78</v>
      </c>
    </row>
    <row r="7" spans="1:14" ht="12.75">
      <c r="A7">
        <f t="shared" si="2"/>
        <v>6</v>
      </c>
      <c r="B7" t="s">
        <v>412</v>
      </c>
      <c r="C7" s="7">
        <v>0</v>
      </c>
      <c r="D7" s="7">
        <v>0</v>
      </c>
      <c r="E7" s="7">
        <v>3</v>
      </c>
      <c r="F7" s="8">
        <v>20</v>
      </c>
      <c r="G7" s="7">
        <v>14</v>
      </c>
      <c r="H7" s="7">
        <v>21</v>
      </c>
      <c r="I7" s="7">
        <v>7</v>
      </c>
      <c r="J7" s="7">
        <v>3</v>
      </c>
      <c r="K7" s="7">
        <v>8</v>
      </c>
      <c r="L7" s="7">
        <v>2</v>
      </c>
      <c r="M7" s="1">
        <f t="shared" si="0"/>
        <v>408</v>
      </c>
      <c r="N7" s="30">
        <f t="shared" si="1"/>
        <v>78</v>
      </c>
    </row>
    <row r="8" spans="1:14" ht="12.75">
      <c r="A8">
        <f t="shared" si="2"/>
        <v>7</v>
      </c>
      <c r="B8" t="s">
        <v>415</v>
      </c>
      <c r="C8" s="7">
        <v>0</v>
      </c>
      <c r="D8" s="7">
        <v>0</v>
      </c>
      <c r="E8" s="7">
        <v>0</v>
      </c>
      <c r="F8" s="7">
        <v>3</v>
      </c>
      <c r="G8" s="7">
        <v>3</v>
      </c>
      <c r="H8" s="7">
        <v>13</v>
      </c>
      <c r="I8" s="7">
        <v>18</v>
      </c>
      <c r="J8" s="7">
        <v>9</v>
      </c>
      <c r="K8" s="7">
        <v>4</v>
      </c>
      <c r="L8" s="8">
        <v>4</v>
      </c>
      <c r="M8" s="1">
        <f t="shared" si="0"/>
        <v>215</v>
      </c>
      <c r="N8" s="30">
        <f t="shared" si="1"/>
        <v>54</v>
      </c>
    </row>
    <row r="9" spans="1:14" ht="12.75">
      <c r="A9">
        <f t="shared" si="2"/>
        <v>8</v>
      </c>
      <c r="B9" t="s">
        <v>525</v>
      </c>
      <c r="C9" s="7">
        <v>0</v>
      </c>
      <c r="D9" s="7">
        <v>0</v>
      </c>
      <c r="E9" s="7">
        <v>1</v>
      </c>
      <c r="F9" s="7">
        <v>1</v>
      </c>
      <c r="G9" s="7">
        <v>6</v>
      </c>
      <c r="H9" s="7">
        <v>3</v>
      </c>
      <c r="I9" s="7">
        <v>5</v>
      </c>
      <c r="J9" s="7">
        <v>8</v>
      </c>
      <c r="K9" s="8">
        <v>10</v>
      </c>
      <c r="L9" s="7">
        <v>5</v>
      </c>
      <c r="M9" s="1">
        <f t="shared" si="0"/>
        <v>135</v>
      </c>
      <c r="N9" s="30">
        <f t="shared" si="1"/>
        <v>39</v>
      </c>
    </row>
    <row r="10" spans="1:14" ht="12.75">
      <c r="A10">
        <f t="shared" si="2"/>
        <v>9</v>
      </c>
      <c r="B10" t="s">
        <v>458</v>
      </c>
      <c r="C10">
        <v>0</v>
      </c>
      <c r="D10">
        <v>0</v>
      </c>
      <c r="E10">
        <v>0</v>
      </c>
      <c r="F10">
        <v>0</v>
      </c>
      <c r="G10">
        <v>3</v>
      </c>
      <c r="H10">
        <v>6</v>
      </c>
      <c r="I10">
        <v>5</v>
      </c>
      <c r="J10">
        <v>7</v>
      </c>
      <c r="K10">
        <v>10</v>
      </c>
      <c r="L10">
        <v>7</v>
      </c>
      <c r="M10" s="1">
        <f>+C10*10+D10*9+E10*8+F10*7+G10*6+H10*5+I10*4+J10*3+K10*2+L10</f>
        <v>116</v>
      </c>
      <c r="N10" s="30">
        <f>SUM(C10:L10)</f>
        <v>38</v>
      </c>
    </row>
    <row r="11" spans="1:14" ht="12.75">
      <c r="A11">
        <f t="shared" si="2"/>
        <v>10</v>
      </c>
      <c r="B11" t="s">
        <v>451</v>
      </c>
      <c r="C11">
        <v>0</v>
      </c>
      <c r="D11">
        <v>0</v>
      </c>
      <c r="E11">
        <v>0</v>
      </c>
      <c r="F11">
        <v>0</v>
      </c>
      <c r="G11">
        <v>3</v>
      </c>
      <c r="H11">
        <v>3</v>
      </c>
      <c r="I11">
        <v>10</v>
      </c>
      <c r="J11">
        <v>7</v>
      </c>
      <c r="K11">
        <v>8</v>
      </c>
      <c r="L11">
        <v>6</v>
      </c>
      <c r="M11" s="1">
        <f t="shared" si="0"/>
        <v>116</v>
      </c>
      <c r="N11" s="30">
        <f t="shared" si="1"/>
        <v>37</v>
      </c>
    </row>
    <row r="12" spans="1:14" ht="12.75">
      <c r="A12">
        <f t="shared" si="2"/>
        <v>11</v>
      </c>
      <c r="B12" t="s">
        <v>407</v>
      </c>
      <c r="C12">
        <v>0</v>
      </c>
      <c r="D12">
        <v>0</v>
      </c>
      <c r="E12">
        <v>0</v>
      </c>
      <c r="F12">
        <v>1</v>
      </c>
      <c r="G12">
        <v>2</v>
      </c>
      <c r="H12">
        <v>5</v>
      </c>
      <c r="I12">
        <v>4</v>
      </c>
      <c r="J12">
        <v>8</v>
      </c>
      <c r="K12">
        <v>5</v>
      </c>
      <c r="L12">
        <v>6</v>
      </c>
      <c r="M12" s="1">
        <f t="shared" si="0"/>
        <v>100</v>
      </c>
      <c r="N12" s="30">
        <f t="shared" si="1"/>
        <v>31</v>
      </c>
    </row>
    <row r="13" spans="1:14" ht="12.75">
      <c r="A13">
        <f t="shared" si="2"/>
        <v>12</v>
      </c>
      <c r="B13" t="s">
        <v>431</v>
      </c>
      <c r="C13">
        <v>0</v>
      </c>
      <c r="D13">
        <v>0</v>
      </c>
      <c r="E13">
        <v>0</v>
      </c>
      <c r="F13">
        <v>0</v>
      </c>
      <c r="G13">
        <v>3</v>
      </c>
      <c r="H13">
        <v>2</v>
      </c>
      <c r="I13">
        <v>2</v>
      </c>
      <c r="J13">
        <v>7</v>
      </c>
      <c r="K13">
        <v>3</v>
      </c>
      <c r="L13">
        <v>4</v>
      </c>
      <c r="M13" s="1">
        <f t="shared" si="0"/>
        <v>67</v>
      </c>
      <c r="N13" s="30">
        <f t="shared" si="1"/>
        <v>21</v>
      </c>
    </row>
    <row r="14" spans="1:14" ht="12.75">
      <c r="A14">
        <f t="shared" si="2"/>
        <v>13</v>
      </c>
      <c r="B14" t="s">
        <v>553</v>
      </c>
      <c r="C14">
        <v>0</v>
      </c>
      <c r="D14">
        <v>0</v>
      </c>
      <c r="E14">
        <v>2</v>
      </c>
      <c r="F14">
        <v>0</v>
      </c>
      <c r="G14">
        <v>3</v>
      </c>
      <c r="H14">
        <v>0</v>
      </c>
      <c r="I14">
        <v>2</v>
      </c>
      <c r="J14">
        <v>3</v>
      </c>
      <c r="K14">
        <v>4</v>
      </c>
      <c r="L14">
        <v>3</v>
      </c>
      <c r="M14" s="1">
        <f t="shared" si="0"/>
        <v>62</v>
      </c>
      <c r="N14" s="30">
        <f t="shared" si="1"/>
        <v>17</v>
      </c>
    </row>
    <row r="15" spans="1:14" ht="12.75">
      <c r="A15">
        <f t="shared" si="2"/>
        <v>14</v>
      </c>
      <c r="B15" t="s">
        <v>429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1</v>
      </c>
      <c r="I15" s="7">
        <v>2</v>
      </c>
      <c r="J15" s="8">
        <v>4</v>
      </c>
      <c r="K15" s="7">
        <v>5</v>
      </c>
      <c r="L15" s="7">
        <v>11</v>
      </c>
      <c r="M15" s="1">
        <f t="shared" si="0"/>
        <v>54</v>
      </c>
      <c r="N15" s="30">
        <f t="shared" si="1"/>
        <v>24</v>
      </c>
    </row>
    <row r="16" spans="1:14" ht="12.75">
      <c r="A16">
        <f t="shared" si="2"/>
        <v>15</v>
      </c>
      <c r="B16" t="s">
        <v>607</v>
      </c>
      <c r="C16">
        <v>0</v>
      </c>
      <c r="D16">
        <v>0</v>
      </c>
      <c r="E16">
        <v>1</v>
      </c>
      <c r="F16">
        <v>1</v>
      </c>
      <c r="G16">
        <v>0</v>
      </c>
      <c r="H16">
        <v>2</v>
      </c>
      <c r="I16">
        <v>0</v>
      </c>
      <c r="J16">
        <v>2</v>
      </c>
      <c r="K16">
        <v>4</v>
      </c>
      <c r="L16">
        <v>0</v>
      </c>
      <c r="M16" s="1">
        <f t="shared" si="0"/>
        <v>39</v>
      </c>
      <c r="N16" s="30">
        <f t="shared" si="1"/>
        <v>10</v>
      </c>
    </row>
    <row r="17" spans="1:14" ht="12.75">
      <c r="A17">
        <f t="shared" si="2"/>
        <v>16</v>
      </c>
      <c r="B17" t="s">
        <v>443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5</v>
      </c>
      <c r="K17">
        <v>4</v>
      </c>
      <c r="L17">
        <v>4</v>
      </c>
      <c r="M17" s="1">
        <f t="shared" si="0"/>
        <v>31</v>
      </c>
      <c r="N17" s="30">
        <f t="shared" si="1"/>
        <v>14</v>
      </c>
    </row>
    <row r="18" spans="1:14" ht="12.75">
      <c r="A18">
        <f t="shared" si="2"/>
        <v>17</v>
      </c>
      <c r="B18" t="s">
        <v>565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1</v>
      </c>
      <c r="J18">
        <v>4</v>
      </c>
      <c r="K18">
        <v>0</v>
      </c>
      <c r="L18">
        <v>3</v>
      </c>
      <c r="M18" s="1">
        <f t="shared" si="0"/>
        <v>27</v>
      </c>
      <c r="N18" s="30">
        <f t="shared" si="1"/>
        <v>9</v>
      </c>
    </row>
    <row r="19" spans="1:14" ht="12.75">
      <c r="A19">
        <f t="shared" si="2"/>
        <v>18</v>
      </c>
      <c r="B19" t="s">
        <v>433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2</v>
      </c>
      <c r="J19">
        <v>1</v>
      </c>
      <c r="K19">
        <v>2</v>
      </c>
      <c r="L19">
        <v>1</v>
      </c>
      <c r="M19" s="1">
        <f t="shared" si="0"/>
        <v>21</v>
      </c>
      <c r="N19" s="30">
        <f t="shared" si="1"/>
        <v>7</v>
      </c>
    </row>
    <row r="20" spans="1:14" ht="12.75">
      <c r="A20">
        <f t="shared" si="2"/>
        <v>19</v>
      </c>
      <c r="B20" t="s">
        <v>568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2</v>
      </c>
      <c r="L20">
        <v>4</v>
      </c>
      <c r="M20" s="1">
        <f t="shared" si="0"/>
        <v>19</v>
      </c>
      <c r="N20" s="30">
        <f t="shared" si="1"/>
        <v>8</v>
      </c>
    </row>
    <row r="21" spans="1:14" ht="12.75">
      <c r="A21">
        <f t="shared" si="2"/>
        <v>20</v>
      </c>
      <c r="B21" t="s">
        <v>571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3</v>
      </c>
      <c r="J21">
        <v>1</v>
      </c>
      <c r="K21">
        <v>1</v>
      </c>
      <c r="L21">
        <v>2</v>
      </c>
      <c r="M21" s="1">
        <f t="shared" si="0"/>
        <v>19</v>
      </c>
      <c r="N21" s="30">
        <f t="shared" si="1"/>
        <v>7</v>
      </c>
    </row>
    <row r="22" spans="1:14" ht="12.75">
      <c r="A22">
        <f t="shared" si="2"/>
        <v>21</v>
      </c>
      <c r="B22" t="s">
        <v>445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2</v>
      </c>
      <c r="L22">
        <v>4</v>
      </c>
      <c r="M22" s="1">
        <f>+C22*10+D22*9+E22*8+F22*7+G22*6+H22*5+I22*4+J22*3+K22*2+L22</f>
        <v>15</v>
      </c>
      <c r="N22" s="30">
        <f>SUM(C22:L22)</f>
        <v>7</v>
      </c>
    </row>
    <row r="23" spans="1:14" ht="12.75">
      <c r="A23">
        <f t="shared" si="2"/>
        <v>22</v>
      </c>
      <c r="B23" t="s">
        <v>489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3</v>
      </c>
      <c r="K23">
        <v>0</v>
      </c>
      <c r="L23">
        <v>2</v>
      </c>
      <c r="M23" s="1">
        <f t="shared" si="0"/>
        <v>15</v>
      </c>
      <c r="N23" s="30">
        <f t="shared" si="1"/>
        <v>6</v>
      </c>
    </row>
    <row r="24" spans="1:14" ht="12.75">
      <c r="A24">
        <f t="shared" si="2"/>
        <v>23</v>
      </c>
      <c r="B24" t="s">
        <v>435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8">
        <v>1</v>
      </c>
      <c r="J24" s="7">
        <v>0</v>
      </c>
      <c r="K24" s="7">
        <v>0</v>
      </c>
      <c r="L24" s="7">
        <v>2</v>
      </c>
      <c r="M24" s="1">
        <f t="shared" si="0"/>
        <v>14</v>
      </c>
      <c r="N24" s="30">
        <f t="shared" si="1"/>
        <v>4</v>
      </c>
    </row>
    <row r="25" spans="1:14" ht="12.75">
      <c r="A25">
        <f t="shared" si="2"/>
        <v>24</v>
      </c>
      <c r="B25" t="s">
        <v>555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1</v>
      </c>
      <c r="L25">
        <v>2</v>
      </c>
      <c r="M25" s="1">
        <f t="shared" si="0"/>
        <v>10</v>
      </c>
      <c r="N25" s="30">
        <f t="shared" si="1"/>
        <v>5</v>
      </c>
    </row>
    <row r="26" spans="1:14" ht="12.75">
      <c r="A26">
        <f t="shared" si="2"/>
        <v>25</v>
      </c>
      <c r="B26" t="s">
        <v>409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1</v>
      </c>
      <c r="M26" s="1">
        <f t="shared" si="0"/>
        <v>8</v>
      </c>
      <c r="N26" s="30">
        <f t="shared" si="1"/>
        <v>3</v>
      </c>
    </row>
    <row r="27" spans="1:14" ht="12.75">
      <c r="A27">
        <f t="shared" si="2"/>
        <v>26</v>
      </c>
      <c r="B27" t="s">
        <v>441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 s="1">
        <f t="shared" si="0"/>
        <v>7</v>
      </c>
      <c r="N27" s="30">
        <f t="shared" si="1"/>
        <v>2</v>
      </c>
    </row>
    <row r="28" spans="1:14" ht="12.75">
      <c r="A28">
        <f t="shared" si="2"/>
        <v>27</v>
      </c>
      <c r="B28" t="s">
        <v>425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1</v>
      </c>
      <c r="L28">
        <v>2</v>
      </c>
      <c r="M28" s="1">
        <f t="shared" si="0"/>
        <v>7</v>
      </c>
      <c r="N28" s="30">
        <f t="shared" si="1"/>
        <v>4</v>
      </c>
    </row>
    <row r="29" spans="1:14" ht="12.75">
      <c r="A29">
        <f t="shared" si="2"/>
        <v>28</v>
      </c>
      <c r="B29" t="s">
        <v>448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1</v>
      </c>
      <c r="M29" s="1">
        <f t="shared" si="0"/>
        <v>6</v>
      </c>
      <c r="N29" s="30">
        <f t="shared" si="1"/>
        <v>2</v>
      </c>
    </row>
    <row r="30" spans="1:14" ht="12.75">
      <c r="A30">
        <f>+A29</f>
        <v>28</v>
      </c>
      <c r="B30" t="s">
        <v>576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1</v>
      </c>
      <c r="M30" s="1">
        <f t="shared" si="0"/>
        <v>6</v>
      </c>
      <c r="N30" s="30">
        <f t="shared" si="1"/>
        <v>2</v>
      </c>
    </row>
    <row r="31" spans="1:14" ht="12.75">
      <c r="A31">
        <f>+A30+2</f>
        <v>30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 s="1">
        <f t="shared" si="0"/>
        <v>6</v>
      </c>
      <c r="N31" s="30">
        <f t="shared" si="1"/>
        <v>2</v>
      </c>
    </row>
    <row r="32" spans="1:14" ht="12.75">
      <c r="A32">
        <f t="shared" si="2"/>
        <v>31</v>
      </c>
      <c r="B32" t="s">
        <v>484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 s="1">
        <f t="shared" si="0"/>
        <v>5</v>
      </c>
      <c r="N32" s="30">
        <f t="shared" si="1"/>
        <v>1</v>
      </c>
    </row>
    <row r="33" spans="1:14" ht="12.75">
      <c r="A33">
        <f t="shared" si="2"/>
        <v>32</v>
      </c>
      <c r="B33" t="s">
        <v>487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1</v>
      </c>
      <c r="M33" s="1">
        <f t="shared" si="0"/>
        <v>5</v>
      </c>
      <c r="N33" s="30">
        <f t="shared" si="1"/>
        <v>2</v>
      </c>
    </row>
    <row r="34" spans="1:14" ht="12.75">
      <c r="A34">
        <f t="shared" si="2"/>
        <v>33</v>
      </c>
      <c r="B34" t="s">
        <v>456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 s="1">
        <f t="shared" si="0"/>
        <v>4</v>
      </c>
      <c r="N34" s="30">
        <f t="shared" si="1"/>
        <v>1</v>
      </c>
    </row>
    <row r="35" spans="1:14" ht="12.75">
      <c r="A35">
        <f t="shared" si="2"/>
        <v>34</v>
      </c>
      <c r="B35" t="s">
        <v>561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  <c r="L35">
        <v>0</v>
      </c>
      <c r="M35" s="1">
        <f t="shared" si="0"/>
        <v>4</v>
      </c>
      <c r="N35" s="30">
        <f t="shared" si="1"/>
        <v>2</v>
      </c>
    </row>
    <row r="36" spans="1:14" ht="12.75">
      <c r="A36">
        <f t="shared" si="2"/>
        <v>35</v>
      </c>
      <c r="B36" t="s">
        <v>510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 s="1">
        <f t="shared" si="0"/>
        <v>2</v>
      </c>
      <c r="N36" s="30">
        <f t="shared" si="1"/>
        <v>1</v>
      </c>
    </row>
    <row r="37" spans="1:14" ht="12.75">
      <c r="A37">
        <f>+A36</f>
        <v>35</v>
      </c>
      <c r="B37" t="s">
        <v>665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 s="1">
        <f t="shared" si="0"/>
        <v>2</v>
      </c>
      <c r="N37" s="30">
        <f t="shared" si="1"/>
        <v>1</v>
      </c>
    </row>
    <row r="38" spans="1:14" ht="12.75">
      <c r="A38">
        <f>+A37</f>
        <v>35</v>
      </c>
      <c r="B38" t="s">
        <v>417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 s="1">
        <f t="shared" si="0"/>
        <v>2</v>
      </c>
      <c r="N38" s="30">
        <f t="shared" si="1"/>
        <v>1</v>
      </c>
    </row>
    <row r="39" spans="1:14" ht="12.75">
      <c r="A39">
        <f>+A38+3</f>
        <v>38</v>
      </c>
      <c r="B39" t="s">
        <v>572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 s="1">
        <f t="shared" si="0"/>
        <v>1</v>
      </c>
      <c r="N39" s="30">
        <f t="shared" si="1"/>
        <v>1</v>
      </c>
    </row>
    <row r="40" spans="1:14" ht="12.75">
      <c r="A40">
        <f>+A39</f>
        <v>38</v>
      </c>
      <c r="B40" t="s">
        <v>564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 s="1">
        <f t="shared" si="0"/>
        <v>1</v>
      </c>
      <c r="N40" s="30">
        <f t="shared" si="1"/>
        <v>1</v>
      </c>
    </row>
    <row r="41" spans="1:14" ht="12.75">
      <c r="A41">
        <f>+A40</f>
        <v>38</v>
      </c>
      <c r="B41" t="s">
        <v>423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 s="1">
        <f t="shared" si="0"/>
        <v>1</v>
      </c>
      <c r="N41" s="30">
        <f t="shared" si="1"/>
        <v>1</v>
      </c>
    </row>
    <row r="42" spans="13:14" ht="12.75">
      <c r="M42" s="2"/>
      <c r="N42" s="2"/>
    </row>
    <row r="43" spans="1:14" ht="12.75">
      <c r="A43" s="1" t="s">
        <v>705</v>
      </c>
      <c r="C43" s="30">
        <v>1</v>
      </c>
      <c r="D43" s="30">
        <v>2</v>
      </c>
      <c r="E43" s="30">
        <v>3</v>
      </c>
      <c r="F43" s="30">
        <v>4</v>
      </c>
      <c r="G43" s="30">
        <v>5</v>
      </c>
      <c r="H43" s="30">
        <v>6</v>
      </c>
      <c r="I43" s="30">
        <v>7</v>
      </c>
      <c r="J43" s="30">
        <v>8</v>
      </c>
      <c r="K43" s="30">
        <v>9</v>
      </c>
      <c r="L43" s="30">
        <v>10</v>
      </c>
      <c r="M43" s="1" t="s">
        <v>18</v>
      </c>
      <c r="N43" s="30" t="s">
        <v>686</v>
      </c>
    </row>
    <row r="44" spans="1:14" ht="12.75">
      <c r="A44">
        <v>1</v>
      </c>
      <c r="B44" t="s">
        <v>420</v>
      </c>
      <c r="C44">
        <v>3</v>
      </c>
      <c r="D44">
        <v>6</v>
      </c>
      <c r="E44">
        <v>5</v>
      </c>
      <c r="F44">
        <v>6</v>
      </c>
      <c r="G44">
        <v>3</v>
      </c>
      <c r="H44">
        <v>2</v>
      </c>
      <c r="I44">
        <v>4</v>
      </c>
      <c r="J44">
        <v>3</v>
      </c>
      <c r="K44">
        <v>5</v>
      </c>
      <c r="L44">
        <v>4</v>
      </c>
      <c r="M44" s="1">
        <f aca="true" t="shared" si="3" ref="M44:M75">+C44*10+D44*9+E44*8+F44*7+G44*6+H44*5+I44*4+J44*3+K44*2+L44</f>
        <v>233</v>
      </c>
      <c r="N44" s="30">
        <f aca="true" t="shared" si="4" ref="N44:N75">SUM(C44:L44)</f>
        <v>41</v>
      </c>
    </row>
    <row r="45" spans="1:14" ht="12.75">
      <c r="A45">
        <f aca="true" t="shared" si="5" ref="A45:A76">+A44+1</f>
        <v>2</v>
      </c>
      <c r="B45" t="s">
        <v>401</v>
      </c>
      <c r="C45">
        <v>3</v>
      </c>
      <c r="D45">
        <v>4</v>
      </c>
      <c r="E45">
        <v>6</v>
      </c>
      <c r="F45">
        <v>1</v>
      </c>
      <c r="G45">
        <v>1</v>
      </c>
      <c r="H45">
        <v>4</v>
      </c>
      <c r="I45">
        <v>6</v>
      </c>
      <c r="J45">
        <v>3</v>
      </c>
      <c r="K45">
        <v>2</v>
      </c>
      <c r="L45">
        <v>4</v>
      </c>
      <c r="M45" s="1">
        <f t="shared" si="3"/>
        <v>188</v>
      </c>
      <c r="N45" s="30">
        <f t="shared" si="4"/>
        <v>34</v>
      </c>
    </row>
    <row r="46" spans="1:14" ht="12.75">
      <c r="A46">
        <f t="shared" si="5"/>
        <v>3</v>
      </c>
      <c r="B46" t="s">
        <v>398</v>
      </c>
      <c r="C46">
        <v>9</v>
      </c>
      <c r="D46">
        <v>1</v>
      </c>
      <c r="E46">
        <v>2</v>
      </c>
      <c r="F46">
        <v>4</v>
      </c>
      <c r="G46">
        <v>3</v>
      </c>
      <c r="H46">
        <v>3</v>
      </c>
      <c r="I46">
        <v>0</v>
      </c>
      <c r="J46">
        <v>0</v>
      </c>
      <c r="K46">
        <v>0</v>
      </c>
      <c r="L46">
        <v>3</v>
      </c>
      <c r="M46" s="1">
        <f t="shared" si="3"/>
        <v>179</v>
      </c>
      <c r="N46" s="30">
        <f t="shared" si="4"/>
        <v>25</v>
      </c>
    </row>
    <row r="47" spans="1:14" ht="12.75">
      <c r="A47">
        <f t="shared" si="5"/>
        <v>4</v>
      </c>
      <c r="B47" t="s">
        <v>403</v>
      </c>
      <c r="C47">
        <v>3</v>
      </c>
      <c r="D47">
        <v>7</v>
      </c>
      <c r="E47">
        <v>1</v>
      </c>
      <c r="F47">
        <v>3</v>
      </c>
      <c r="G47">
        <v>3</v>
      </c>
      <c r="H47">
        <v>2</v>
      </c>
      <c r="I47">
        <v>2</v>
      </c>
      <c r="J47">
        <v>0</v>
      </c>
      <c r="K47">
        <v>1</v>
      </c>
      <c r="L47">
        <v>0</v>
      </c>
      <c r="M47" s="1">
        <f t="shared" si="3"/>
        <v>160</v>
      </c>
      <c r="N47" s="30">
        <f t="shared" si="4"/>
        <v>22</v>
      </c>
    </row>
    <row r="48" spans="1:14" ht="12.75">
      <c r="A48">
        <f t="shared" si="5"/>
        <v>5</v>
      </c>
      <c r="B48" t="s">
        <v>412</v>
      </c>
      <c r="C48">
        <v>7</v>
      </c>
      <c r="D48">
        <v>1</v>
      </c>
      <c r="E48">
        <v>2</v>
      </c>
      <c r="F48">
        <v>0</v>
      </c>
      <c r="G48">
        <v>1</v>
      </c>
      <c r="H48">
        <v>3</v>
      </c>
      <c r="I48">
        <v>5</v>
      </c>
      <c r="J48">
        <v>1</v>
      </c>
      <c r="K48">
        <v>2</v>
      </c>
      <c r="L48">
        <v>1</v>
      </c>
      <c r="M48" s="1">
        <f t="shared" si="3"/>
        <v>144</v>
      </c>
      <c r="N48" s="30">
        <f t="shared" si="4"/>
        <v>23</v>
      </c>
    </row>
    <row r="49" spans="1:14" ht="12.75">
      <c r="A49">
        <f t="shared" si="5"/>
        <v>6</v>
      </c>
      <c r="B49" t="s">
        <v>415</v>
      </c>
      <c r="C49">
        <v>1</v>
      </c>
      <c r="D49">
        <v>1</v>
      </c>
      <c r="E49">
        <v>2</v>
      </c>
      <c r="F49">
        <v>4</v>
      </c>
      <c r="G49">
        <v>3</v>
      </c>
      <c r="H49">
        <v>3</v>
      </c>
      <c r="I49">
        <v>6</v>
      </c>
      <c r="J49">
        <v>2</v>
      </c>
      <c r="K49">
        <v>4</v>
      </c>
      <c r="L49">
        <v>2</v>
      </c>
      <c r="M49" s="1">
        <f t="shared" si="3"/>
        <v>136</v>
      </c>
      <c r="N49" s="30">
        <f t="shared" si="4"/>
        <v>28</v>
      </c>
    </row>
    <row r="50" spans="1:14" ht="12.75">
      <c r="A50">
        <f t="shared" si="5"/>
        <v>7</v>
      </c>
      <c r="B50" t="s">
        <v>400</v>
      </c>
      <c r="C50">
        <v>2</v>
      </c>
      <c r="D50">
        <v>5</v>
      </c>
      <c r="E50">
        <v>3</v>
      </c>
      <c r="F50">
        <v>0</v>
      </c>
      <c r="G50">
        <v>3</v>
      </c>
      <c r="H50">
        <v>0</v>
      </c>
      <c r="I50">
        <v>2</v>
      </c>
      <c r="J50">
        <v>3</v>
      </c>
      <c r="K50">
        <v>2</v>
      </c>
      <c r="L50">
        <v>1</v>
      </c>
      <c r="M50" s="1">
        <f t="shared" si="3"/>
        <v>129</v>
      </c>
      <c r="N50" s="30">
        <f t="shared" si="4"/>
        <v>21</v>
      </c>
    </row>
    <row r="51" spans="1:14" ht="12.75">
      <c r="A51">
        <f t="shared" si="5"/>
        <v>8</v>
      </c>
      <c r="B51" t="s">
        <v>431</v>
      </c>
      <c r="C51">
        <v>0</v>
      </c>
      <c r="D51">
        <v>3</v>
      </c>
      <c r="E51">
        <v>2</v>
      </c>
      <c r="F51">
        <v>1</v>
      </c>
      <c r="G51">
        <v>3</v>
      </c>
      <c r="H51">
        <v>5</v>
      </c>
      <c r="I51">
        <v>2</v>
      </c>
      <c r="J51">
        <v>3</v>
      </c>
      <c r="K51">
        <v>1</v>
      </c>
      <c r="L51">
        <v>1</v>
      </c>
      <c r="M51" s="1">
        <f t="shared" si="3"/>
        <v>113</v>
      </c>
      <c r="N51" s="30">
        <f t="shared" si="4"/>
        <v>21</v>
      </c>
    </row>
    <row r="52" spans="1:14" ht="12.75">
      <c r="A52">
        <f t="shared" si="5"/>
        <v>9</v>
      </c>
      <c r="B52" t="s">
        <v>441</v>
      </c>
      <c r="C52">
        <v>6</v>
      </c>
      <c r="D52">
        <v>2</v>
      </c>
      <c r="E52">
        <v>2</v>
      </c>
      <c r="F52">
        <v>0</v>
      </c>
      <c r="G52">
        <v>0</v>
      </c>
      <c r="H52">
        <v>0</v>
      </c>
      <c r="I52">
        <v>0</v>
      </c>
      <c r="J52">
        <v>3</v>
      </c>
      <c r="K52">
        <v>0</v>
      </c>
      <c r="L52">
        <v>2</v>
      </c>
      <c r="M52" s="1">
        <f t="shared" si="3"/>
        <v>105</v>
      </c>
      <c r="N52" s="30">
        <f t="shared" si="4"/>
        <v>15</v>
      </c>
    </row>
    <row r="53" spans="1:14" ht="12.75">
      <c r="A53">
        <f t="shared" si="5"/>
        <v>10</v>
      </c>
      <c r="B53" t="s">
        <v>451</v>
      </c>
      <c r="C53">
        <v>1</v>
      </c>
      <c r="D53">
        <v>2</v>
      </c>
      <c r="E53">
        <v>3</v>
      </c>
      <c r="F53">
        <v>1</v>
      </c>
      <c r="G53">
        <v>3</v>
      </c>
      <c r="H53">
        <v>1</v>
      </c>
      <c r="I53">
        <v>1</v>
      </c>
      <c r="J53">
        <v>5</v>
      </c>
      <c r="K53">
        <v>0</v>
      </c>
      <c r="L53">
        <v>2</v>
      </c>
      <c r="M53" s="1">
        <f t="shared" si="3"/>
        <v>103</v>
      </c>
      <c r="N53" s="30">
        <f t="shared" si="4"/>
        <v>19</v>
      </c>
    </row>
    <row r="54" spans="1:14" ht="12.75">
      <c r="A54">
        <f t="shared" si="5"/>
        <v>11</v>
      </c>
      <c r="B54" t="s">
        <v>458</v>
      </c>
      <c r="C54">
        <v>5</v>
      </c>
      <c r="D54">
        <v>1</v>
      </c>
      <c r="E54">
        <v>0</v>
      </c>
      <c r="F54">
        <v>0</v>
      </c>
      <c r="G54">
        <v>3</v>
      </c>
      <c r="H54">
        <v>1</v>
      </c>
      <c r="I54">
        <v>1</v>
      </c>
      <c r="J54">
        <v>0</v>
      </c>
      <c r="K54">
        <v>4</v>
      </c>
      <c r="L54">
        <v>1</v>
      </c>
      <c r="M54" s="1">
        <f t="shared" si="3"/>
        <v>95</v>
      </c>
      <c r="N54" s="30">
        <f t="shared" si="4"/>
        <v>16</v>
      </c>
    </row>
    <row r="55" spans="1:14" ht="12.75">
      <c r="A55">
        <f t="shared" si="5"/>
        <v>12</v>
      </c>
      <c r="B55" t="s">
        <v>445</v>
      </c>
      <c r="C55">
        <v>1</v>
      </c>
      <c r="D55">
        <v>2</v>
      </c>
      <c r="E55">
        <v>2</v>
      </c>
      <c r="F55">
        <v>2</v>
      </c>
      <c r="G55">
        <v>0</v>
      </c>
      <c r="H55">
        <v>2</v>
      </c>
      <c r="I55">
        <v>1</v>
      </c>
      <c r="J55">
        <v>2</v>
      </c>
      <c r="K55">
        <v>2</v>
      </c>
      <c r="L55">
        <v>0</v>
      </c>
      <c r="M55" s="1">
        <f t="shared" si="3"/>
        <v>82</v>
      </c>
      <c r="N55" s="30">
        <f t="shared" si="4"/>
        <v>14</v>
      </c>
    </row>
    <row r="56" spans="1:14" ht="12.75">
      <c r="A56">
        <f t="shared" si="5"/>
        <v>13</v>
      </c>
      <c r="B56" t="s">
        <v>425</v>
      </c>
      <c r="C56">
        <v>1</v>
      </c>
      <c r="D56">
        <v>1</v>
      </c>
      <c r="E56">
        <v>2</v>
      </c>
      <c r="F56">
        <v>2</v>
      </c>
      <c r="G56">
        <v>1</v>
      </c>
      <c r="H56">
        <v>3</v>
      </c>
      <c r="I56">
        <v>1</v>
      </c>
      <c r="J56">
        <v>2</v>
      </c>
      <c r="K56">
        <v>0</v>
      </c>
      <c r="L56">
        <v>1</v>
      </c>
      <c r="M56" s="1">
        <f t="shared" si="3"/>
        <v>81</v>
      </c>
      <c r="N56" s="30">
        <f t="shared" si="4"/>
        <v>14</v>
      </c>
    </row>
    <row r="57" spans="1:14" ht="12.75">
      <c r="A57">
        <f t="shared" si="5"/>
        <v>14</v>
      </c>
      <c r="B57" t="s">
        <v>448</v>
      </c>
      <c r="C57">
        <v>2</v>
      </c>
      <c r="D57">
        <v>2</v>
      </c>
      <c r="E57">
        <v>1</v>
      </c>
      <c r="F57">
        <v>3</v>
      </c>
      <c r="G57">
        <v>1</v>
      </c>
      <c r="H57">
        <v>0</v>
      </c>
      <c r="I57">
        <v>1</v>
      </c>
      <c r="J57">
        <v>0</v>
      </c>
      <c r="K57">
        <v>1</v>
      </c>
      <c r="L57">
        <v>1</v>
      </c>
      <c r="M57" s="1">
        <f t="shared" si="3"/>
        <v>80</v>
      </c>
      <c r="N57" s="30">
        <f t="shared" si="4"/>
        <v>12</v>
      </c>
    </row>
    <row r="58" spans="1:14" ht="12.75">
      <c r="A58">
        <f t="shared" si="5"/>
        <v>15</v>
      </c>
      <c r="B58" t="s">
        <v>443</v>
      </c>
      <c r="C58">
        <v>1</v>
      </c>
      <c r="D58">
        <v>2</v>
      </c>
      <c r="E58">
        <v>2</v>
      </c>
      <c r="F58">
        <v>1</v>
      </c>
      <c r="G58">
        <v>2</v>
      </c>
      <c r="H58">
        <v>1</v>
      </c>
      <c r="I58">
        <v>0</v>
      </c>
      <c r="J58">
        <v>1</v>
      </c>
      <c r="K58">
        <v>3</v>
      </c>
      <c r="L58">
        <v>2</v>
      </c>
      <c r="M58" s="1">
        <f t="shared" si="3"/>
        <v>79</v>
      </c>
      <c r="N58" s="30">
        <f t="shared" si="4"/>
        <v>15</v>
      </c>
    </row>
    <row r="59" spans="1:14" ht="12.75">
      <c r="A59">
        <f t="shared" si="5"/>
        <v>16</v>
      </c>
      <c r="B59" t="s">
        <v>556</v>
      </c>
      <c r="C59">
        <v>0</v>
      </c>
      <c r="D59">
        <v>2</v>
      </c>
      <c r="E59">
        <v>1</v>
      </c>
      <c r="F59">
        <v>1</v>
      </c>
      <c r="G59">
        <v>6</v>
      </c>
      <c r="H59">
        <v>0</v>
      </c>
      <c r="I59">
        <v>1</v>
      </c>
      <c r="J59">
        <v>0</v>
      </c>
      <c r="K59">
        <v>2</v>
      </c>
      <c r="L59">
        <v>1</v>
      </c>
      <c r="M59" s="1">
        <f t="shared" si="3"/>
        <v>78</v>
      </c>
      <c r="N59" s="30">
        <f t="shared" si="4"/>
        <v>14</v>
      </c>
    </row>
    <row r="60" spans="1:14" ht="12.75">
      <c r="A60">
        <f t="shared" si="5"/>
        <v>17</v>
      </c>
      <c r="B60" t="s">
        <v>566</v>
      </c>
      <c r="C60">
        <v>0</v>
      </c>
      <c r="D60">
        <v>3</v>
      </c>
      <c r="E60">
        <v>1</v>
      </c>
      <c r="F60">
        <v>3</v>
      </c>
      <c r="G60">
        <v>1</v>
      </c>
      <c r="H60">
        <v>1</v>
      </c>
      <c r="I60">
        <v>0</v>
      </c>
      <c r="J60">
        <v>1</v>
      </c>
      <c r="K60">
        <v>1</v>
      </c>
      <c r="L60">
        <v>0</v>
      </c>
      <c r="M60" s="1">
        <f t="shared" si="3"/>
        <v>72</v>
      </c>
      <c r="N60" s="30">
        <f t="shared" si="4"/>
        <v>11</v>
      </c>
    </row>
    <row r="61" spans="1:14" ht="12.75">
      <c r="A61">
        <f t="shared" si="5"/>
        <v>18</v>
      </c>
      <c r="B61" t="s">
        <v>429</v>
      </c>
      <c r="C61">
        <v>1</v>
      </c>
      <c r="D61">
        <v>1</v>
      </c>
      <c r="E61">
        <v>2</v>
      </c>
      <c r="F61">
        <v>1</v>
      </c>
      <c r="G61">
        <v>1</v>
      </c>
      <c r="H61">
        <v>2</v>
      </c>
      <c r="I61">
        <v>1</v>
      </c>
      <c r="J61">
        <v>1</v>
      </c>
      <c r="K61">
        <v>3</v>
      </c>
      <c r="L61">
        <v>0</v>
      </c>
      <c r="M61" s="1">
        <f t="shared" si="3"/>
        <v>71</v>
      </c>
      <c r="N61" s="30">
        <f t="shared" si="4"/>
        <v>13</v>
      </c>
    </row>
    <row r="62" spans="1:14" ht="12.75">
      <c r="A62">
        <f t="shared" si="5"/>
        <v>19</v>
      </c>
      <c r="B62" t="s">
        <v>407</v>
      </c>
      <c r="C62">
        <v>0</v>
      </c>
      <c r="D62">
        <v>1</v>
      </c>
      <c r="E62">
        <v>1</v>
      </c>
      <c r="F62">
        <v>3</v>
      </c>
      <c r="G62">
        <v>2</v>
      </c>
      <c r="H62">
        <v>1</v>
      </c>
      <c r="I62">
        <v>1</v>
      </c>
      <c r="J62">
        <v>2</v>
      </c>
      <c r="K62">
        <v>1</v>
      </c>
      <c r="L62">
        <v>2</v>
      </c>
      <c r="M62" s="1">
        <f t="shared" si="3"/>
        <v>69</v>
      </c>
      <c r="N62" s="30">
        <f t="shared" si="4"/>
        <v>14</v>
      </c>
    </row>
    <row r="63" spans="1:14" ht="12.75">
      <c r="A63">
        <f t="shared" si="5"/>
        <v>20</v>
      </c>
      <c r="B63" t="s">
        <v>454</v>
      </c>
      <c r="C63">
        <v>2</v>
      </c>
      <c r="D63">
        <v>1</v>
      </c>
      <c r="E63">
        <v>1</v>
      </c>
      <c r="F63">
        <v>2</v>
      </c>
      <c r="G63">
        <v>1</v>
      </c>
      <c r="H63">
        <v>0</v>
      </c>
      <c r="I63">
        <v>0</v>
      </c>
      <c r="J63">
        <v>0</v>
      </c>
      <c r="K63">
        <v>4</v>
      </c>
      <c r="L63">
        <v>1</v>
      </c>
      <c r="M63" s="1">
        <f t="shared" si="3"/>
        <v>66</v>
      </c>
      <c r="N63" s="30">
        <f t="shared" si="4"/>
        <v>12</v>
      </c>
    </row>
    <row r="64" spans="1:14" ht="12.75">
      <c r="A64">
        <f t="shared" si="5"/>
        <v>21</v>
      </c>
      <c r="B64" t="s">
        <v>568</v>
      </c>
      <c r="C64">
        <v>0</v>
      </c>
      <c r="D64">
        <v>1</v>
      </c>
      <c r="E64">
        <v>2</v>
      </c>
      <c r="F64">
        <v>1</v>
      </c>
      <c r="G64">
        <v>2</v>
      </c>
      <c r="H64">
        <v>1</v>
      </c>
      <c r="I64">
        <v>3</v>
      </c>
      <c r="J64">
        <v>1</v>
      </c>
      <c r="K64">
        <v>0</v>
      </c>
      <c r="L64">
        <v>2</v>
      </c>
      <c r="M64" s="1">
        <f t="shared" si="3"/>
        <v>66</v>
      </c>
      <c r="N64" s="30">
        <f t="shared" si="4"/>
        <v>13</v>
      </c>
    </row>
    <row r="65" spans="1:14" ht="12.75">
      <c r="A65">
        <f t="shared" si="5"/>
        <v>22</v>
      </c>
      <c r="B65" t="s">
        <v>492</v>
      </c>
      <c r="C65">
        <v>1</v>
      </c>
      <c r="D65">
        <v>1</v>
      </c>
      <c r="E65">
        <v>0</v>
      </c>
      <c r="F65">
        <v>1</v>
      </c>
      <c r="G65">
        <v>1</v>
      </c>
      <c r="H65">
        <v>4</v>
      </c>
      <c r="I65">
        <v>0</v>
      </c>
      <c r="J65">
        <v>1</v>
      </c>
      <c r="K65">
        <v>1</v>
      </c>
      <c r="L65">
        <v>0</v>
      </c>
      <c r="M65" s="1">
        <f t="shared" si="3"/>
        <v>57</v>
      </c>
      <c r="N65" s="30">
        <f t="shared" si="4"/>
        <v>10</v>
      </c>
    </row>
    <row r="66" spans="1:14" ht="12.75">
      <c r="A66">
        <f t="shared" si="5"/>
        <v>23</v>
      </c>
      <c r="B66" t="s">
        <v>423</v>
      </c>
      <c r="C66">
        <v>1</v>
      </c>
      <c r="D66">
        <v>0</v>
      </c>
      <c r="E66">
        <v>1</v>
      </c>
      <c r="F66">
        <v>2</v>
      </c>
      <c r="G66">
        <v>1</v>
      </c>
      <c r="H66">
        <v>1</v>
      </c>
      <c r="I66">
        <v>1</v>
      </c>
      <c r="J66">
        <v>1</v>
      </c>
      <c r="K66">
        <v>1</v>
      </c>
      <c r="L66">
        <v>4</v>
      </c>
      <c r="M66" s="1">
        <f t="shared" si="3"/>
        <v>56</v>
      </c>
      <c r="N66" s="30">
        <f t="shared" si="4"/>
        <v>13</v>
      </c>
    </row>
    <row r="67" spans="1:14" ht="12.75">
      <c r="A67">
        <f t="shared" si="5"/>
        <v>24</v>
      </c>
      <c r="B67" t="s">
        <v>472</v>
      </c>
      <c r="C67">
        <v>3</v>
      </c>
      <c r="D67">
        <v>1</v>
      </c>
      <c r="E67">
        <v>1</v>
      </c>
      <c r="F67">
        <v>0</v>
      </c>
      <c r="G67">
        <v>1</v>
      </c>
      <c r="H67">
        <v>0</v>
      </c>
      <c r="I67">
        <v>0</v>
      </c>
      <c r="J67">
        <v>0</v>
      </c>
      <c r="K67">
        <v>1</v>
      </c>
      <c r="L67">
        <v>0</v>
      </c>
      <c r="M67" s="1">
        <f t="shared" si="3"/>
        <v>55</v>
      </c>
      <c r="N67" s="30">
        <f t="shared" si="4"/>
        <v>7</v>
      </c>
    </row>
    <row r="68" spans="1:14" ht="12.75">
      <c r="A68">
        <f t="shared" si="5"/>
        <v>25</v>
      </c>
      <c r="B68" t="s">
        <v>435</v>
      </c>
      <c r="C68">
        <v>1</v>
      </c>
      <c r="D68">
        <v>0</v>
      </c>
      <c r="E68">
        <v>3</v>
      </c>
      <c r="F68">
        <v>0</v>
      </c>
      <c r="G68">
        <v>0</v>
      </c>
      <c r="H68">
        <v>1</v>
      </c>
      <c r="I68">
        <v>1</v>
      </c>
      <c r="J68">
        <v>3</v>
      </c>
      <c r="K68">
        <v>1</v>
      </c>
      <c r="L68">
        <v>1</v>
      </c>
      <c r="M68" s="1">
        <f t="shared" si="3"/>
        <v>55</v>
      </c>
      <c r="N68" s="30">
        <f t="shared" si="4"/>
        <v>11</v>
      </c>
    </row>
    <row r="69" spans="1:14" ht="12.75">
      <c r="A69">
        <f t="shared" si="5"/>
        <v>26</v>
      </c>
      <c r="B69" t="s">
        <v>489</v>
      </c>
      <c r="C69">
        <v>2</v>
      </c>
      <c r="D69">
        <v>0</v>
      </c>
      <c r="E69">
        <v>0</v>
      </c>
      <c r="F69">
        <v>2</v>
      </c>
      <c r="G69">
        <v>1</v>
      </c>
      <c r="H69">
        <v>2</v>
      </c>
      <c r="I69">
        <v>0</v>
      </c>
      <c r="J69">
        <v>1</v>
      </c>
      <c r="K69">
        <v>0</v>
      </c>
      <c r="L69">
        <v>1</v>
      </c>
      <c r="M69" s="1">
        <f t="shared" si="3"/>
        <v>54</v>
      </c>
      <c r="N69" s="30">
        <f t="shared" si="4"/>
        <v>9</v>
      </c>
    </row>
    <row r="70" spans="1:14" ht="12.75">
      <c r="A70">
        <f t="shared" si="5"/>
        <v>27</v>
      </c>
      <c r="B70" t="s">
        <v>583</v>
      </c>
      <c r="C70">
        <v>1</v>
      </c>
      <c r="D70">
        <v>0</v>
      </c>
      <c r="E70">
        <v>0</v>
      </c>
      <c r="F70">
        <v>3</v>
      </c>
      <c r="G70">
        <v>1</v>
      </c>
      <c r="H70">
        <v>0</v>
      </c>
      <c r="I70">
        <v>2</v>
      </c>
      <c r="J70">
        <v>0</v>
      </c>
      <c r="K70">
        <v>3</v>
      </c>
      <c r="L70">
        <v>2</v>
      </c>
      <c r="M70" s="1">
        <f t="shared" si="3"/>
        <v>53</v>
      </c>
      <c r="N70" s="30">
        <f t="shared" si="4"/>
        <v>12</v>
      </c>
    </row>
    <row r="71" spans="1:14" ht="12.75">
      <c r="A71">
        <f t="shared" si="5"/>
        <v>28</v>
      </c>
      <c r="B71" t="s">
        <v>519</v>
      </c>
      <c r="C71">
        <v>0</v>
      </c>
      <c r="D71">
        <v>2</v>
      </c>
      <c r="E71">
        <v>1</v>
      </c>
      <c r="F71">
        <v>1</v>
      </c>
      <c r="G71">
        <v>0</v>
      </c>
      <c r="H71">
        <v>2</v>
      </c>
      <c r="I71">
        <v>1</v>
      </c>
      <c r="J71">
        <v>1</v>
      </c>
      <c r="K71">
        <v>0</v>
      </c>
      <c r="L71">
        <v>2</v>
      </c>
      <c r="M71" s="1">
        <f t="shared" si="3"/>
        <v>52</v>
      </c>
      <c r="N71" s="30">
        <f t="shared" si="4"/>
        <v>10</v>
      </c>
    </row>
    <row r="72" spans="1:14" ht="12.75">
      <c r="A72">
        <f t="shared" si="5"/>
        <v>29</v>
      </c>
      <c r="B72" t="s">
        <v>571</v>
      </c>
      <c r="C72">
        <v>1</v>
      </c>
      <c r="D72">
        <v>1</v>
      </c>
      <c r="E72">
        <v>0</v>
      </c>
      <c r="F72">
        <v>2</v>
      </c>
      <c r="G72">
        <v>0</v>
      </c>
      <c r="H72">
        <v>1</v>
      </c>
      <c r="I72">
        <v>2</v>
      </c>
      <c r="J72">
        <v>1</v>
      </c>
      <c r="K72">
        <v>0</v>
      </c>
      <c r="L72">
        <v>1</v>
      </c>
      <c r="M72" s="1">
        <f t="shared" si="3"/>
        <v>50</v>
      </c>
      <c r="N72" s="30">
        <f t="shared" si="4"/>
        <v>9</v>
      </c>
    </row>
    <row r="73" spans="1:14" ht="12.75">
      <c r="A73">
        <f t="shared" si="5"/>
        <v>30</v>
      </c>
      <c r="B73" t="s">
        <v>561</v>
      </c>
      <c r="C73">
        <v>0</v>
      </c>
      <c r="D73">
        <v>1</v>
      </c>
      <c r="E73">
        <v>2</v>
      </c>
      <c r="F73">
        <v>1</v>
      </c>
      <c r="G73">
        <v>1</v>
      </c>
      <c r="H73">
        <v>2</v>
      </c>
      <c r="I73">
        <v>0</v>
      </c>
      <c r="J73">
        <v>0</v>
      </c>
      <c r="K73">
        <v>0</v>
      </c>
      <c r="L73">
        <v>0</v>
      </c>
      <c r="M73" s="1">
        <f t="shared" si="3"/>
        <v>48</v>
      </c>
      <c r="N73" s="30">
        <f t="shared" si="4"/>
        <v>7</v>
      </c>
    </row>
    <row r="74" spans="1:14" ht="12.75">
      <c r="A74">
        <f t="shared" si="5"/>
        <v>31</v>
      </c>
      <c r="B74" t="s">
        <v>590</v>
      </c>
      <c r="C74">
        <v>0</v>
      </c>
      <c r="D74">
        <v>2</v>
      </c>
      <c r="E74">
        <v>1</v>
      </c>
      <c r="F74">
        <v>0</v>
      </c>
      <c r="G74">
        <v>0</v>
      </c>
      <c r="H74">
        <v>2</v>
      </c>
      <c r="I74">
        <v>1</v>
      </c>
      <c r="J74">
        <v>0</v>
      </c>
      <c r="K74">
        <v>2</v>
      </c>
      <c r="L74">
        <v>2</v>
      </c>
      <c r="M74" s="1">
        <f t="shared" si="3"/>
        <v>46</v>
      </c>
      <c r="N74" s="30">
        <f t="shared" si="4"/>
        <v>10</v>
      </c>
    </row>
    <row r="75" spans="1:14" ht="12.75">
      <c r="A75">
        <f t="shared" si="5"/>
        <v>32</v>
      </c>
      <c r="B75" t="s">
        <v>557</v>
      </c>
      <c r="C75">
        <v>2</v>
      </c>
      <c r="D75">
        <v>0</v>
      </c>
      <c r="E75">
        <v>1</v>
      </c>
      <c r="F75">
        <v>2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 s="1">
        <f t="shared" si="3"/>
        <v>45</v>
      </c>
      <c r="N75" s="30">
        <f t="shared" si="4"/>
        <v>6</v>
      </c>
    </row>
    <row r="76" spans="1:14" ht="12.75">
      <c r="A76">
        <f t="shared" si="5"/>
        <v>33</v>
      </c>
      <c r="B76" t="s">
        <v>433</v>
      </c>
      <c r="C76">
        <v>0</v>
      </c>
      <c r="D76">
        <v>2</v>
      </c>
      <c r="E76">
        <v>1</v>
      </c>
      <c r="F76">
        <v>1</v>
      </c>
      <c r="G76">
        <v>0</v>
      </c>
      <c r="H76">
        <v>0</v>
      </c>
      <c r="I76">
        <v>2</v>
      </c>
      <c r="J76">
        <v>0</v>
      </c>
      <c r="K76">
        <v>1</v>
      </c>
      <c r="L76">
        <v>2</v>
      </c>
      <c r="M76" s="1">
        <f aca="true" t="shared" si="6" ref="M76:M109">+C76*10+D76*9+E76*8+F76*7+G76*6+H76*5+I76*4+J76*3+K76*2+L76</f>
        <v>45</v>
      </c>
      <c r="N76" s="30">
        <f aca="true" t="shared" si="7" ref="N76:N109">SUM(C76:L76)</f>
        <v>9</v>
      </c>
    </row>
    <row r="77" spans="1:14" ht="12.75">
      <c r="A77">
        <f aca="true" t="shared" si="8" ref="A77:A108">+A76+1</f>
        <v>34</v>
      </c>
      <c r="B77" t="s">
        <v>560</v>
      </c>
      <c r="C77">
        <v>2</v>
      </c>
      <c r="D77">
        <v>0</v>
      </c>
      <c r="E77">
        <v>1</v>
      </c>
      <c r="F77">
        <v>0</v>
      </c>
      <c r="G77">
        <v>0</v>
      </c>
      <c r="H77">
        <v>1</v>
      </c>
      <c r="I77">
        <v>1</v>
      </c>
      <c r="J77">
        <v>2</v>
      </c>
      <c r="K77">
        <v>0</v>
      </c>
      <c r="L77">
        <v>0</v>
      </c>
      <c r="M77" s="1">
        <f t="shared" si="6"/>
        <v>43</v>
      </c>
      <c r="N77" s="30">
        <f t="shared" si="7"/>
        <v>7</v>
      </c>
    </row>
    <row r="78" spans="1:14" ht="12.75">
      <c r="A78">
        <f t="shared" si="8"/>
        <v>35</v>
      </c>
      <c r="B78" t="s">
        <v>672</v>
      </c>
      <c r="C78">
        <v>0</v>
      </c>
      <c r="D78">
        <v>2</v>
      </c>
      <c r="E78">
        <v>1</v>
      </c>
      <c r="F78">
        <v>1</v>
      </c>
      <c r="G78">
        <v>1</v>
      </c>
      <c r="H78">
        <v>0</v>
      </c>
      <c r="I78">
        <v>0</v>
      </c>
      <c r="J78">
        <v>0</v>
      </c>
      <c r="K78">
        <v>1</v>
      </c>
      <c r="L78">
        <v>1</v>
      </c>
      <c r="M78" s="1">
        <f t="shared" si="6"/>
        <v>42</v>
      </c>
      <c r="N78" s="30">
        <f t="shared" si="7"/>
        <v>7</v>
      </c>
    </row>
    <row r="79" spans="1:14" ht="12.75">
      <c r="A79">
        <f t="shared" si="8"/>
        <v>36</v>
      </c>
      <c r="B79" t="s">
        <v>467</v>
      </c>
      <c r="C79">
        <v>1</v>
      </c>
      <c r="D79">
        <v>0</v>
      </c>
      <c r="E79">
        <v>0</v>
      </c>
      <c r="F79">
        <v>2</v>
      </c>
      <c r="G79">
        <v>2</v>
      </c>
      <c r="H79">
        <v>0</v>
      </c>
      <c r="I79">
        <v>0</v>
      </c>
      <c r="J79">
        <v>0</v>
      </c>
      <c r="K79">
        <v>1</v>
      </c>
      <c r="L79">
        <v>1</v>
      </c>
      <c r="M79" s="1">
        <f t="shared" si="6"/>
        <v>39</v>
      </c>
      <c r="N79" s="30">
        <f t="shared" si="7"/>
        <v>7</v>
      </c>
    </row>
    <row r="80" spans="1:14" ht="12.75">
      <c r="A80">
        <f t="shared" si="8"/>
        <v>37</v>
      </c>
      <c r="B80" t="s">
        <v>554</v>
      </c>
      <c r="C80">
        <v>1</v>
      </c>
      <c r="D80">
        <v>0</v>
      </c>
      <c r="E80">
        <v>1</v>
      </c>
      <c r="F80">
        <v>1</v>
      </c>
      <c r="G80">
        <v>1</v>
      </c>
      <c r="H80">
        <v>1</v>
      </c>
      <c r="I80">
        <v>0</v>
      </c>
      <c r="J80">
        <v>0</v>
      </c>
      <c r="K80">
        <v>1</v>
      </c>
      <c r="L80">
        <v>0</v>
      </c>
      <c r="M80" s="1">
        <f t="shared" si="6"/>
        <v>38</v>
      </c>
      <c r="N80" s="30">
        <f t="shared" si="7"/>
        <v>6</v>
      </c>
    </row>
    <row r="81" spans="1:14" ht="12.75">
      <c r="A81">
        <f t="shared" si="8"/>
        <v>38</v>
      </c>
      <c r="B81" t="s">
        <v>474</v>
      </c>
      <c r="C81">
        <v>1</v>
      </c>
      <c r="D81">
        <v>0</v>
      </c>
      <c r="E81">
        <v>1</v>
      </c>
      <c r="F81">
        <v>0</v>
      </c>
      <c r="G81">
        <v>1</v>
      </c>
      <c r="H81">
        <v>1</v>
      </c>
      <c r="I81">
        <v>1</v>
      </c>
      <c r="J81">
        <v>1</v>
      </c>
      <c r="K81">
        <v>0</v>
      </c>
      <c r="L81">
        <v>2</v>
      </c>
      <c r="M81" s="1">
        <f>+C81*10+D81*9+E81*8+F81*7+G81*6+H81*5+I81*4+J81*3+K81*2+L81</f>
        <v>38</v>
      </c>
      <c r="N81" s="30">
        <f>SUM(C81:L81)</f>
        <v>8</v>
      </c>
    </row>
    <row r="82" spans="1:14" ht="12.75">
      <c r="A82">
        <f t="shared" si="8"/>
        <v>39</v>
      </c>
      <c r="B82" t="s">
        <v>587</v>
      </c>
      <c r="C82">
        <v>0</v>
      </c>
      <c r="D82">
        <v>0</v>
      </c>
      <c r="E82">
        <v>1</v>
      </c>
      <c r="F82">
        <v>3</v>
      </c>
      <c r="G82">
        <v>1</v>
      </c>
      <c r="H82">
        <v>0</v>
      </c>
      <c r="I82">
        <v>0</v>
      </c>
      <c r="J82">
        <v>1</v>
      </c>
      <c r="K82">
        <v>0</v>
      </c>
      <c r="L82">
        <v>0</v>
      </c>
      <c r="M82" s="1">
        <f t="shared" si="6"/>
        <v>38</v>
      </c>
      <c r="N82" s="30">
        <f t="shared" si="7"/>
        <v>6</v>
      </c>
    </row>
    <row r="83" spans="1:14" ht="12.75">
      <c r="A83">
        <f t="shared" si="8"/>
        <v>40</v>
      </c>
      <c r="B83" t="s">
        <v>615</v>
      </c>
      <c r="C83">
        <v>1</v>
      </c>
      <c r="D83">
        <v>0</v>
      </c>
      <c r="E83">
        <v>1</v>
      </c>
      <c r="F83">
        <v>1</v>
      </c>
      <c r="G83">
        <v>1</v>
      </c>
      <c r="H83">
        <v>0</v>
      </c>
      <c r="I83">
        <v>1</v>
      </c>
      <c r="J83">
        <v>0</v>
      </c>
      <c r="K83">
        <v>0</v>
      </c>
      <c r="L83">
        <v>0</v>
      </c>
      <c r="M83" s="1">
        <f t="shared" si="6"/>
        <v>35</v>
      </c>
      <c r="N83" s="30">
        <f t="shared" si="7"/>
        <v>5</v>
      </c>
    </row>
    <row r="84" spans="1:14" ht="12.75">
      <c r="A84">
        <f t="shared" si="8"/>
        <v>41</v>
      </c>
      <c r="B84" t="s">
        <v>555</v>
      </c>
      <c r="C84">
        <v>1</v>
      </c>
      <c r="D84">
        <v>0</v>
      </c>
      <c r="E84">
        <v>0</v>
      </c>
      <c r="F84">
        <v>1</v>
      </c>
      <c r="G84">
        <v>0</v>
      </c>
      <c r="H84">
        <v>2</v>
      </c>
      <c r="I84">
        <v>0</v>
      </c>
      <c r="J84">
        <v>2</v>
      </c>
      <c r="K84">
        <v>0</v>
      </c>
      <c r="L84">
        <v>2</v>
      </c>
      <c r="M84" s="1">
        <f t="shared" si="6"/>
        <v>35</v>
      </c>
      <c r="N84" s="30">
        <f t="shared" si="7"/>
        <v>8</v>
      </c>
    </row>
    <row r="85" spans="1:14" ht="12.75">
      <c r="A85">
        <f t="shared" si="8"/>
        <v>42</v>
      </c>
      <c r="B85" t="s">
        <v>476</v>
      </c>
      <c r="C85">
        <v>1</v>
      </c>
      <c r="D85">
        <v>0</v>
      </c>
      <c r="E85">
        <v>1</v>
      </c>
      <c r="F85">
        <v>0</v>
      </c>
      <c r="G85">
        <v>2</v>
      </c>
      <c r="H85">
        <v>0</v>
      </c>
      <c r="I85">
        <v>0</v>
      </c>
      <c r="J85">
        <v>1</v>
      </c>
      <c r="K85">
        <v>0</v>
      </c>
      <c r="L85">
        <v>0</v>
      </c>
      <c r="M85" s="1">
        <f t="shared" si="6"/>
        <v>33</v>
      </c>
      <c r="N85" s="30">
        <f t="shared" si="7"/>
        <v>5</v>
      </c>
    </row>
    <row r="86" spans="1:14" ht="12.75">
      <c r="A86">
        <f t="shared" si="8"/>
        <v>43</v>
      </c>
      <c r="B86" t="s">
        <v>592</v>
      </c>
      <c r="C86">
        <v>0</v>
      </c>
      <c r="D86">
        <v>1</v>
      </c>
      <c r="E86">
        <v>0</v>
      </c>
      <c r="F86">
        <v>1</v>
      </c>
      <c r="G86">
        <v>2</v>
      </c>
      <c r="H86">
        <v>0</v>
      </c>
      <c r="I86">
        <v>0</v>
      </c>
      <c r="J86">
        <v>1</v>
      </c>
      <c r="K86">
        <v>1</v>
      </c>
      <c r="L86">
        <v>0</v>
      </c>
      <c r="M86" s="1">
        <f>+C86*10+D86*9+E86*8+F86*7+G86*6+H86*5+I86*4+J86*3+K86*2+L86</f>
        <v>33</v>
      </c>
      <c r="N86" s="30">
        <f>SUM(C86:L86)</f>
        <v>6</v>
      </c>
    </row>
    <row r="87" spans="1:14" ht="12.75">
      <c r="A87">
        <f t="shared" si="8"/>
        <v>44</v>
      </c>
      <c r="B87" t="s">
        <v>588</v>
      </c>
      <c r="C87">
        <v>0</v>
      </c>
      <c r="D87">
        <v>1</v>
      </c>
      <c r="E87">
        <v>0</v>
      </c>
      <c r="F87">
        <v>0</v>
      </c>
      <c r="G87">
        <v>0</v>
      </c>
      <c r="H87">
        <v>4</v>
      </c>
      <c r="I87">
        <v>0</v>
      </c>
      <c r="J87">
        <v>0</v>
      </c>
      <c r="K87">
        <v>2</v>
      </c>
      <c r="L87">
        <v>0</v>
      </c>
      <c r="M87" s="1">
        <f t="shared" si="6"/>
        <v>33</v>
      </c>
      <c r="N87" s="30">
        <f t="shared" si="7"/>
        <v>7</v>
      </c>
    </row>
    <row r="88" spans="1:14" ht="12.75">
      <c r="A88">
        <f t="shared" si="8"/>
        <v>45</v>
      </c>
      <c r="B88" t="s">
        <v>456</v>
      </c>
      <c r="C88">
        <v>0</v>
      </c>
      <c r="D88">
        <v>0</v>
      </c>
      <c r="E88">
        <v>1</v>
      </c>
      <c r="F88">
        <v>1</v>
      </c>
      <c r="G88">
        <v>0</v>
      </c>
      <c r="H88">
        <v>2</v>
      </c>
      <c r="I88">
        <v>0</v>
      </c>
      <c r="J88">
        <v>2</v>
      </c>
      <c r="K88">
        <v>0</v>
      </c>
      <c r="L88">
        <v>1</v>
      </c>
      <c r="M88" s="1">
        <f t="shared" si="6"/>
        <v>32</v>
      </c>
      <c r="N88" s="30">
        <f t="shared" si="7"/>
        <v>7</v>
      </c>
    </row>
    <row r="89" spans="1:14" ht="12.75">
      <c r="A89">
        <f t="shared" si="8"/>
        <v>46</v>
      </c>
      <c r="B89" t="s">
        <v>611</v>
      </c>
      <c r="C89">
        <v>2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1">
        <f t="shared" si="6"/>
        <v>29</v>
      </c>
      <c r="N89" s="30">
        <f t="shared" si="7"/>
        <v>3</v>
      </c>
    </row>
    <row r="90" spans="1:14" ht="12.75">
      <c r="A90">
        <f t="shared" si="8"/>
        <v>47</v>
      </c>
      <c r="B90" t="s">
        <v>516</v>
      </c>
      <c r="C90">
        <v>0</v>
      </c>
      <c r="D90">
        <v>2</v>
      </c>
      <c r="E90">
        <v>0</v>
      </c>
      <c r="F90">
        <v>0</v>
      </c>
      <c r="G90">
        <v>0</v>
      </c>
      <c r="H90">
        <v>0</v>
      </c>
      <c r="I90">
        <v>1</v>
      </c>
      <c r="J90">
        <v>1</v>
      </c>
      <c r="K90">
        <v>1</v>
      </c>
      <c r="L90">
        <v>0</v>
      </c>
      <c r="M90" s="1">
        <f t="shared" si="6"/>
        <v>27</v>
      </c>
      <c r="N90" s="30">
        <f t="shared" si="7"/>
        <v>5</v>
      </c>
    </row>
    <row r="91" spans="1:14" ht="12.75">
      <c r="A91">
        <f t="shared" si="8"/>
        <v>48</v>
      </c>
      <c r="B91" t="s">
        <v>464</v>
      </c>
      <c r="C91">
        <v>1</v>
      </c>
      <c r="D91">
        <v>1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1</v>
      </c>
      <c r="L91">
        <v>0</v>
      </c>
      <c r="M91" s="1">
        <f>+C91*10+D91*9+E91*8+F91*7+G91*6+H91*5+I91*4+J91*3+K91*2+L91</f>
        <v>26</v>
      </c>
      <c r="N91" s="30">
        <f>SUM(C91:L91)</f>
        <v>4</v>
      </c>
    </row>
    <row r="92" spans="1:14" ht="12.75">
      <c r="A92">
        <f t="shared" si="8"/>
        <v>49</v>
      </c>
      <c r="B92" t="s">
        <v>607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f t="shared" si="6"/>
        <v>26</v>
      </c>
      <c r="N92" s="30">
        <f t="shared" si="7"/>
        <v>3</v>
      </c>
    </row>
    <row r="93" spans="1:14" ht="12.75">
      <c r="A93">
        <f t="shared" si="8"/>
        <v>50</v>
      </c>
      <c r="B93" t="s">
        <v>559</v>
      </c>
      <c r="C93">
        <v>0</v>
      </c>
      <c r="D93">
        <v>1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f t="shared" si="6"/>
        <v>25</v>
      </c>
      <c r="N93" s="30">
        <f t="shared" si="7"/>
        <v>3</v>
      </c>
    </row>
    <row r="94" spans="1:14" ht="12.75">
      <c r="A94">
        <f t="shared" si="8"/>
        <v>51</v>
      </c>
      <c r="B94" t="s">
        <v>599</v>
      </c>
      <c r="C94">
        <v>0</v>
      </c>
      <c r="D94">
        <v>0</v>
      </c>
      <c r="E94">
        <v>2</v>
      </c>
      <c r="F94">
        <v>0</v>
      </c>
      <c r="G94">
        <v>0</v>
      </c>
      <c r="H94">
        <v>0</v>
      </c>
      <c r="I94">
        <v>0</v>
      </c>
      <c r="J94">
        <v>1</v>
      </c>
      <c r="K94">
        <v>2</v>
      </c>
      <c r="L94">
        <v>0</v>
      </c>
      <c r="M94" s="1">
        <f t="shared" si="6"/>
        <v>23</v>
      </c>
      <c r="N94" s="30">
        <f t="shared" si="7"/>
        <v>5</v>
      </c>
    </row>
    <row r="95" spans="1:14" ht="12.75">
      <c r="A95">
        <f t="shared" si="8"/>
        <v>52</v>
      </c>
      <c r="B95" t="s">
        <v>525</v>
      </c>
      <c r="C95">
        <v>0</v>
      </c>
      <c r="D95">
        <v>0</v>
      </c>
      <c r="E95">
        <v>0</v>
      </c>
      <c r="F95">
        <v>1</v>
      </c>
      <c r="G95">
        <v>1</v>
      </c>
      <c r="H95">
        <v>1</v>
      </c>
      <c r="I95">
        <v>1</v>
      </c>
      <c r="J95">
        <v>0</v>
      </c>
      <c r="K95">
        <v>0</v>
      </c>
      <c r="L95">
        <v>1</v>
      </c>
      <c r="M95" s="1">
        <f t="shared" si="6"/>
        <v>23</v>
      </c>
      <c r="N95" s="30">
        <f t="shared" si="7"/>
        <v>5</v>
      </c>
    </row>
    <row r="96" spans="1:14" ht="12.75">
      <c r="A96">
        <f t="shared" si="8"/>
        <v>53</v>
      </c>
      <c r="B96" t="s">
        <v>572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1</v>
      </c>
      <c r="M96" s="1">
        <f>+C96*10+D96*9+E96*8+F96*7+G96*6+H96*5+I96*4+J96*3+K96*2+L96</f>
        <v>22</v>
      </c>
      <c r="N96" s="30">
        <f>SUM(C96:L96)</f>
        <v>4</v>
      </c>
    </row>
    <row r="97" spans="1:14" ht="12.75">
      <c r="A97">
        <f t="shared" si="8"/>
        <v>54</v>
      </c>
      <c r="B97" t="s">
        <v>574</v>
      </c>
      <c r="C97">
        <v>0</v>
      </c>
      <c r="D97">
        <v>0</v>
      </c>
      <c r="E97">
        <v>1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1">
        <f>+C97*10+D97*9+E97*8+F97*7+G97*6+H97*5+I97*4+J97*3+K97*2+L97</f>
        <v>22</v>
      </c>
      <c r="N97" s="30">
        <f>SUM(C97:L97)</f>
        <v>3</v>
      </c>
    </row>
    <row r="98" spans="1:14" ht="12.75">
      <c r="A98">
        <f t="shared" si="8"/>
        <v>55</v>
      </c>
      <c r="B98" t="s">
        <v>635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1</v>
      </c>
      <c r="M98" s="1">
        <f t="shared" si="6"/>
        <v>22</v>
      </c>
      <c r="N98" s="30">
        <f t="shared" si="7"/>
        <v>6</v>
      </c>
    </row>
    <row r="99" spans="1:14" ht="12.75">
      <c r="A99">
        <f t="shared" si="8"/>
        <v>56</v>
      </c>
      <c r="B99" t="s">
        <v>573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 s="1">
        <f t="shared" si="6"/>
        <v>21</v>
      </c>
      <c r="N99" s="30">
        <f t="shared" si="7"/>
        <v>3</v>
      </c>
    </row>
    <row r="100" spans="1:14" ht="12.75">
      <c r="A100">
        <f t="shared" si="8"/>
        <v>57</v>
      </c>
      <c r="B100" t="s">
        <v>620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1</v>
      </c>
      <c r="M100" s="1">
        <f t="shared" si="6"/>
        <v>21</v>
      </c>
      <c r="N100" s="30">
        <f t="shared" si="7"/>
        <v>4</v>
      </c>
    </row>
    <row r="101" spans="1:14" ht="12.75">
      <c r="A101">
        <f t="shared" si="8"/>
        <v>58</v>
      </c>
      <c r="B101" t="s">
        <v>680</v>
      </c>
      <c r="C101">
        <v>0</v>
      </c>
      <c r="D101">
        <v>1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 s="1">
        <f t="shared" si="6"/>
        <v>20</v>
      </c>
      <c r="N101" s="30">
        <f t="shared" si="7"/>
        <v>3</v>
      </c>
    </row>
    <row r="102" spans="1:14" ht="12.75">
      <c r="A102">
        <f t="shared" si="8"/>
        <v>59</v>
      </c>
      <c r="B102" t="s">
        <v>409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1</v>
      </c>
      <c r="J102">
        <v>0</v>
      </c>
      <c r="K102">
        <v>0</v>
      </c>
      <c r="L102">
        <v>0</v>
      </c>
      <c r="M102" s="1">
        <f>+C102*10+D102*9+E102*8+F102*7+G102*6+H102*5+I102*4+J102*3+K102*2+L102</f>
        <v>19</v>
      </c>
      <c r="N102" s="30">
        <f>SUM(C102:L102)</f>
        <v>3</v>
      </c>
    </row>
    <row r="103" spans="1:14" ht="12.75">
      <c r="A103">
        <f t="shared" si="8"/>
        <v>60</v>
      </c>
      <c r="B103" t="s">
        <v>657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0</v>
      </c>
      <c r="M103" s="1">
        <f>+C103*10+D103*9+E103*8+F103*7+G103*6+H103*5+I103*4+J103*3+K103*2+L103</f>
        <v>19</v>
      </c>
      <c r="N103" s="30">
        <f>SUM(C103:L103)</f>
        <v>3</v>
      </c>
    </row>
    <row r="104" spans="1:14" ht="12.75">
      <c r="A104">
        <f t="shared" si="8"/>
        <v>61</v>
      </c>
      <c r="B104" t="s">
        <v>553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1</v>
      </c>
      <c r="J104">
        <v>1</v>
      </c>
      <c r="K104">
        <v>0</v>
      </c>
      <c r="L104">
        <v>0</v>
      </c>
      <c r="M104" s="1">
        <f t="shared" si="6"/>
        <v>19</v>
      </c>
      <c r="N104" s="30">
        <f t="shared" si="7"/>
        <v>4</v>
      </c>
    </row>
    <row r="105" spans="1:14" ht="12.75">
      <c r="A105">
        <f t="shared" si="8"/>
        <v>62</v>
      </c>
      <c r="B105" t="s">
        <v>450</v>
      </c>
      <c r="C105">
        <v>0</v>
      </c>
      <c r="D105">
        <v>0</v>
      </c>
      <c r="E105">
        <v>2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 s="1">
        <f t="shared" si="6"/>
        <v>19</v>
      </c>
      <c r="N105" s="30">
        <f t="shared" si="7"/>
        <v>3</v>
      </c>
    </row>
    <row r="106" spans="1:14" ht="12.75">
      <c r="A106">
        <f t="shared" si="8"/>
        <v>63</v>
      </c>
      <c r="B106" t="s">
        <v>419</v>
      </c>
      <c r="C106">
        <v>1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f>+C106*10+D106*9+E106*8+F106*7+G106*6+H106*5+I106*4+J106*3+K106*2+L106</f>
        <v>18</v>
      </c>
      <c r="N106" s="30">
        <f>SUM(C106:L106)</f>
        <v>2</v>
      </c>
    </row>
    <row r="107" spans="1:14" ht="12.75">
      <c r="A107">
        <f t="shared" si="8"/>
        <v>64</v>
      </c>
      <c r="B107" t="s">
        <v>598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0</v>
      </c>
      <c r="L107">
        <v>0</v>
      </c>
      <c r="M107" s="1">
        <f t="shared" si="6"/>
        <v>18</v>
      </c>
      <c r="N107" s="30">
        <f t="shared" si="7"/>
        <v>3</v>
      </c>
    </row>
    <row r="108" spans="1:14" ht="12.75">
      <c r="A108">
        <f t="shared" si="8"/>
        <v>65</v>
      </c>
      <c r="B108" t="s">
        <v>479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2</v>
      </c>
      <c r="J108">
        <v>0</v>
      </c>
      <c r="K108">
        <v>1</v>
      </c>
      <c r="L108">
        <v>0</v>
      </c>
      <c r="M108" s="1">
        <f>+C108*10+D108*9+E108*8+F108*7+G108*6+H108*5+I108*4+J108*3+K108*2+L108</f>
        <v>18</v>
      </c>
      <c r="N108" s="30">
        <f>SUM(C108:L108)</f>
        <v>4</v>
      </c>
    </row>
    <row r="109" spans="1:14" ht="12.75">
      <c r="A109">
        <f aca="true" t="shared" si="9" ref="A109:A134">+A108+1</f>
        <v>66</v>
      </c>
      <c r="B109" t="s">
        <v>612</v>
      </c>
      <c r="C109">
        <v>0</v>
      </c>
      <c r="D109">
        <v>0</v>
      </c>
      <c r="E109">
        <v>0</v>
      </c>
      <c r="F109">
        <v>1</v>
      </c>
      <c r="G109">
        <v>1</v>
      </c>
      <c r="H109">
        <v>0</v>
      </c>
      <c r="I109">
        <v>0</v>
      </c>
      <c r="J109">
        <v>1</v>
      </c>
      <c r="K109">
        <v>1</v>
      </c>
      <c r="L109">
        <v>0</v>
      </c>
      <c r="M109" s="1">
        <f t="shared" si="6"/>
        <v>18</v>
      </c>
      <c r="N109" s="30">
        <f t="shared" si="7"/>
        <v>4</v>
      </c>
    </row>
    <row r="110" spans="1:14" ht="12.75">
      <c r="A110">
        <f t="shared" si="9"/>
        <v>67</v>
      </c>
      <c r="B110" t="s">
        <v>627</v>
      </c>
      <c r="C110">
        <v>1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f aca="true" t="shared" si="10" ref="M110:M142">+C110*10+D110*9+E110*8+F110*7+G110*6+H110*5+I110*4+J110*3+K110*2+L110</f>
        <v>16</v>
      </c>
      <c r="N110" s="30">
        <f aca="true" t="shared" si="11" ref="N110:N142">SUM(C110:L110)</f>
        <v>2</v>
      </c>
    </row>
    <row r="111" spans="1:14" ht="12.75">
      <c r="A111">
        <f t="shared" si="9"/>
        <v>68</v>
      </c>
      <c r="B111" t="s">
        <v>621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 s="1">
        <f t="shared" si="10"/>
        <v>16</v>
      </c>
      <c r="N111" s="30">
        <f t="shared" si="11"/>
        <v>3</v>
      </c>
    </row>
    <row r="112" spans="1:14" ht="12.75">
      <c r="A112">
        <f t="shared" si="9"/>
        <v>69</v>
      </c>
      <c r="B112" t="s">
        <v>633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f t="shared" si="10"/>
        <v>16</v>
      </c>
      <c r="N112" s="30">
        <f t="shared" si="11"/>
        <v>2</v>
      </c>
    </row>
    <row r="113" spans="1:14" ht="12.75">
      <c r="A113">
        <f t="shared" si="9"/>
        <v>70</v>
      </c>
      <c r="B113" t="s">
        <v>564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1</v>
      </c>
      <c r="K113">
        <v>0</v>
      </c>
      <c r="L113">
        <v>1</v>
      </c>
      <c r="M113" s="1">
        <f t="shared" si="10"/>
        <v>16</v>
      </c>
      <c r="N113" s="30">
        <f t="shared" si="11"/>
        <v>4</v>
      </c>
    </row>
    <row r="114" spans="1:14" ht="12.75">
      <c r="A114">
        <f t="shared" si="9"/>
        <v>71</v>
      </c>
      <c r="B114" t="s">
        <v>649</v>
      </c>
      <c r="C114">
        <v>0</v>
      </c>
      <c r="D114">
        <v>1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f t="shared" si="10"/>
        <v>15</v>
      </c>
      <c r="N114" s="30">
        <f t="shared" si="11"/>
        <v>2</v>
      </c>
    </row>
    <row r="115" spans="1:14" ht="12.75">
      <c r="A115">
        <f t="shared" si="9"/>
        <v>72</v>
      </c>
      <c r="B115" t="s">
        <v>198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1</v>
      </c>
      <c r="L115">
        <v>1</v>
      </c>
      <c r="M115" s="1">
        <f t="shared" si="10"/>
        <v>15</v>
      </c>
      <c r="N115" s="30">
        <f t="shared" si="11"/>
        <v>4</v>
      </c>
    </row>
    <row r="116" spans="1:14" ht="12.75">
      <c r="A116">
        <f t="shared" si="9"/>
        <v>73</v>
      </c>
      <c r="B116" t="s">
        <v>629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2</v>
      </c>
      <c r="J116">
        <v>0</v>
      </c>
      <c r="K116">
        <v>0</v>
      </c>
      <c r="L116">
        <v>1</v>
      </c>
      <c r="M116" s="1">
        <f t="shared" si="10"/>
        <v>15</v>
      </c>
      <c r="N116" s="30">
        <f t="shared" si="11"/>
        <v>4</v>
      </c>
    </row>
    <row r="117" spans="1:14" ht="12.75">
      <c r="A117">
        <f t="shared" si="9"/>
        <v>74</v>
      </c>
      <c r="B117" t="s">
        <v>576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 s="1">
        <f t="shared" si="10"/>
        <v>14</v>
      </c>
      <c r="N117" s="30">
        <f t="shared" si="11"/>
        <v>2</v>
      </c>
    </row>
    <row r="118" spans="1:14" ht="12.75">
      <c r="A118">
        <f>+A117</f>
        <v>74</v>
      </c>
      <c r="B118" t="s">
        <v>638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 s="1">
        <f t="shared" si="10"/>
        <v>14</v>
      </c>
      <c r="N118" s="30">
        <f t="shared" si="11"/>
        <v>2</v>
      </c>
    </row>
    <row r="119" spans="1:14" ht="12.75">
      <c r="A119">
        <f>+A118+2</f>
        <v>76</v>
      </c>
      <c r="B119" t="s">
        <v>691</v>
      </c>
      <c r="C119">
        <v>0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f t="shared" si="10"/>
        <v>14</v>
      </c>
      <c r="N119" s="30">
        <f t="shared" si="11"/>
        <v>2</v>
      </c>
    </row>
    <row r="120" spans="1:14" ht="12.75">
      <c r="A120">
        <f t="shared" si="9"/>
        <v>77</v>
      </c>
      <c r="B120" t="s">
        <v>637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 s="1">
        <f t="shared" si="10"/>
        <v>13</v>
      </c>
      <c r="N120" s="30">
        <f t="shared" si="11"/>
        <v>2</v>
      </c>
    </row>
    <row r="121" spans="1:14" ht="12.75">
      <c r="A121">
        <f t="shared" si="9"/>
        <v>78</v>
      </c>
      <c r="B121" t="s">
        <v>578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 s="1">
        <f t="shared" si="10"/>
        <v>13</v>
      </c>
      <c r="N121" s="30">
        <f t="shared" si="11"/>
        <v>3</v>
      </c>
    </row>
    <row r="122" spans="1:14" ht="12.75">
      <c r="A122">
        <f t="shared" si="9"/>
        <v>79</v>
      </c>
      <c r="B122" t="s">
        <v>630</v>
      </c>
      <c r="C122">
        <v>0</v>
      </c>
      <c r="D122">
        <v>0</v>
      </c>
      <c r="E122">
        <v>0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f t="shared" si="10"/>
        <v>13</v>
      </c>
      <c r="N122" s="30">
        <f t="shared" si="11"/>
        <v>2</v>
      </c>
    </row>
    <row r="123" spans="1:14" ht="12.75">
      <c r="A123">
        <f t="shared" si="9"/>
        <v>80</v>
      </c>
      <c r="B123" t="s">
        <v>417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0</v>
      </c>
      <c r="K123">
        <v>0</v>
      </c>
      <c r="L123">
        <v>1</v>
      </c>
      <c r="M123" s="1">
        <f t="shared" si="10"/>
        <v>13</v>
      </c>
      <c r="N123" s="30">
        <f t="shared" si="11"/>
        <v>4</v>
      </c>
    </row>
    <row r="124" spans="1:14" ht="12.75">
      <c r="A124">
        <f t="shared" si="9"/>
        <v>81</v>
      </c>
      <c r="B124" t="s">
        <v>569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 s="1">
        <f t="shared" si="10"/>
        <v>12</v>
      </c>
      <c r="N124" s="30">
        <f t="shared" si="11"/>
        <v>2</v>
      </c>
    </row>
    <row r="125" spans="1:14" ht="12.75">
      <c r="A125">
        <f t="shared" si="9"/>
        <v>82</v>
      </c>
      <c r="B125" t="s">
        <v>506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1</v>
      </c>
      <c r="M125" s="1">
        <f t="shared" si="10"/>
        <v>12</v>
      </c>
      <c r="N125" s="30">
        <f t="shared" si="11"/>
        <v>3</v>
      </c>
    </row>
    <row r="126" spans="1:14" ht="12.75">
      <c r="A126">
        <f t="shared" si="9"/>
        <v>83</v>
      </c>
      <c r="B126" t="s">
        <v>593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 s="1">
        <f t="shared" si="10"/>
        <v>12</v>
      </c>
      <c r="N126" s="30">
        <f t="shared" si="11"/>
        <v>2</v>
      </c>
    </row>
    <row r="127" spans="1:14" ht="12.75">
      <c r="A127">
        <f t="shared" si="9"/>
        <v>84</v>
      </c>
      <c r="B127" t="s">
        <v>512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f t="shared" si="10"/>
        <v>12</v>
      </c>
      <c r="N127" s="30">
        <f t="shared" si="11"/>
        <v>2</v>
      </c>
    </row>
    <row r="128" spans="1:14" ht="12.75">
      <c r="A128">
        <f t="shared" si="9"/>
        <v>85</v>
      </c>
      <c r="B128" t="s">
        <v>622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 s="1">
        <f t="shared" si="10"/>
        <v>11</v>
      </c>
      <c r="N128" s="30">
        <f t="shared" si="11"/>
        <v>2</v>
      </c>
    </row>
    <row r="129" spans="1:14" ht="12.75">
      <c r="A129">
        <f t="shared" si="9"/>
        <v>86</v>
      </c>
      <c r="B129" t="s">
        <v>634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 s="1">
        <f t="shared" si="10"/>
        <v>11</v>
      </c>
      <c r="N129" s="30">
        <f t="shared" si="11"/>
        <v>2</v>
      </c>
    </row>
    <row r="130" spans="1:14" ht="12.75">
      <c r="A130">
        <f>+A129</f>
        <v>86</v>
      </c>
      <c r="B130" t="s">
        <v>650</v>
      </c>
      <c r="C130">
        <v>0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 s="1">
        <f t="shared" si="10"/>
        <v>11</v>
      </c>
      <c r="N130" s="30">
        <f t="shared" si="11"/>
        <v>2</v>
      </c>
    </row>
    <row r="131" spans="1:14" ht="12.75">
      <c r="A131">
        <f>+A130+2</f>
        <v>88</v>
      </c>
      <c r="B131" t="s">
        <v>606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2</v>
      </c>
      <c r="I131">
        <v>0</v>
      </c>
      <c r="J131">
        <v>0</v>
      </c>
      <c r="K131">
        <v>0</v>
      </c>
      <c r="L131">
        <v>1</v>
      </c>
      <c r="M131" s="1">
        <f t="shared" si="10"/>
        <v>11</v>
      </c>
      <c r="N131" s="30">
        <f t="shared" si="11"/>
        <v>3</v>
      </c>
    </row>
    <row r="132" spans="1:14" ht="12.75">
      <c r="A132">
        <f t="shared" si="9"/>
        <v>89</v>
      </c>
      <c r="B132" t="s">
        <v>411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1</v>
      </c>
      <c r="J132">
        <v>0</v>
      </c>
      <c r="K132">
        <v>1</v>
      </c>
      <c r="L132">
        <v>0</v>
      </c>
      <c r="M132" s="1">
        <f t="shared" si="10"/>
        <v>11</v>
      </c>
      <c r="N132" s="30">
        <f t="shared" si="11"/>
        <v>3</v>
      </c>
    </row>
    <row r="133" spans="1:14" ht="12.75">
      <c r="A133">
        <f t="shared" si="9"/>
        <v>90</v>
      </c>
      <c r="B133" t="s">
        <v>597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1</v>
      </c>
      <c r="K133">
        <v>0</v>
      </c>
      <c r="L133">
        <v>0</v>
      </c>
      <c r="M133" s="1">
        <f t="shared" si="10"/>
        <v>11</v>
      </c>
      <c r="N133" s="30">
        <f t="shared" si="11"/>
        <v>3</v>
      </c>
    </row>
    <row r="134" spans="1:14" ht="12.75">
      <c r="A134">
        <f t="shared" si="9"/>
        <v>91</v>
      </c>
      <c r="B134" t="s">
        <v>693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f t="shared" si="10"/>
        <v>10</v>
      </c>
      <c r="N134" s="30">
        <f t="shared" si="11"/>
        <v>1</v>
      </c>
    </row>
    <row r="135" spans="1:14" ht="12.75">
      <c r="A135">
        <f>+A134</f>
        <v>91</v>
      </c>
      <c r="B135" t="s">
        <v>656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f t="shared" si="10"/>
        <v>10</v>
      </c>
      <c r="N135" s="30">
        <f t="shared" si="11"/>
        <v>1</v>
      </c>
    </row>
    <row r="136" spans="1:14" ht="12.75">
      <c r="A136">
        <f>+A135</f>
        <v>91</v>
      </c>
      <c r="B136" t="s">
        <v>670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f t="shared" si="10"/>
        <v>10</v>
      </c>
      <c r="N136" s="30">
        <f t="shared" si="11"/>
        <v>1</v>
      </c>
    </row>
    <row r="137" spans="1:14" ht="12.75">
      <c r="A137">
        <f>+A136</f>
        <v>91</v>
      </c>
      <c r="B137" t="s">
        <v>584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f t="shared" si="10"/>
        <v>10</v>
      </c>
      <c r="N137" s="30">
        <f t="shared" si="11"/>
        <v>1</v>
      </c>
    </row>
    <row r="138" spans="1:14" ht="12.75">
      <c r="A138">
        <f>+A137</f>
        <v>91</v>
      </c>
      <c r="B138" t="s">
        <v>558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f t="shared" si="10"/>
        <v>10</v>
      </c>
      <c r="N138" s="30">
        <f t="shared" si="11"/>
        <v>1</v>
      </c>
    </row>
    <row r="139" spans="1:14" ht="12.75">
      <c r="A139">
        <f>+A138+5</f>
        <v>96</v>
      </c>
      <c r="B139" t="s">
        <v>626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0</v>
      </c>
      <c r="M139" s="1">
        <f t="shared" si="10"/>
        <v>10</v>
      </c>
      <c r="N139" s="30">
        <f t="shared" si="11"/>
        <v>2</v>
      </c>
    </row>
    <row r="140" spans="1:14" ht="12.75">
      <c r="A140">
        <f>+A139</f>
        <v>96</v>
      </c>
      <c r="B140" t="s">
        <v>582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  <c r="M140" s="1">
        <f t="shared" si="10"/>
        <v>10</v>
      </c>
      <c r="N140" s="30">
        <f t="shared" si="11"/>
        <v>2</v>
      </c>
    </row>
    <row r="141" spans="1:14" ht="12.75">
      <c r="A141">
        <f>+A140+2</f>
        <v>98</v>
      </c>
      <c r="B141" t="s">
        <v>487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0</v>
      </c>
      <c r="J141">
        <v>1</v>
      </c>
      <c r="K141">
        <v>0</v>
      </c>
      <c r="L141">
        <v>1</v>
      </c>
      <c r="M141" s="1">
        <f t="shared" si="10"/>
        <v>10</v>
      </c>
      <c r="N141" s="30">
        <f t="shared" si="11"/>
        <v>3</v>
      </c>
    </row>
    <row r="142" spans="1:14" ht="12.75">
      <c r="A142">
        <f aca="true" t="shared" si="12" ref="A142:A152">+A141+1</f>
        <v>99</v>
      </c>
      <c r="B142" t="s">
        <v>594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 s="1">
        <f t="shared" si="10"/>
        <v>10</v>
      </c>
      <c r="N142" s="30">
        <f t="shared" si="11"/>
        <v>2</v>
      </c>
    </row>
    <row r="143" spans="1:14" ht="12.75">
      <c r="A143">
        <f t="shared" si="12"/>
        <v>100</v>
      </c>
      <c r="B143" t="s">
        <v>585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f aca="true" t="shared" si="13" ref="M143:M171">+C143*10+D143*9+E143*8+F143*7+G143*6+H143*5+I143*4+J143*3+K143*2+L143</f>
        <v>9</v>
      </c>
      <c r="N143" s="30">
        <f aca="true" t="shared" si="14" ref="N143:N171">SUM(C143:L143)</f>
        <v>1</v>
      </c>
    </row>
    <row r="144" spans="1:14" ht="12.75">
      <c r="A144">
        <f>+A143</f>
        <v>100</v>
      </c>
      <c r="B144" t="s">
        <v>625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f t="shared" si="13"/>
        <v>9</v>
      </c>
      <c r="N144" s="30">
        <f t="shared" si="14"/>
        <v>1</v>
      </c>
    </row>
    <row r="145" spans="1:14" ht="12.75">
      <c r="A145">
        <f>+A144</f>
        <v>100</v>
      </c>
      <c r="B145" t="s">
        <v>562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f t="shared" si="13"/>
        <v>9</v>
      </c>
      <c r="N145" s="30">
        <f t="shared" si="14"/>
        <v>1</v>
      </c>
    </row>
    <row r="146" spans="1:14" ht="12.75">
      <c r="A146">
        <f>+A145</f>
        <v>100</v>
      </c>
      <c r="B146" t="s">
        <v>700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f t="shared" si="13"/>
        <v>9</v>
      </c>
      <c r="N146" s="30">
        <f t="shared" si="14"/>
        <v>1</v>
      </c>
    </row>
    <row r="147" spans="1:14" ht="12.75">
      <c r="A147">
        <f>+A146</f>
        <v>100</v>
      </c>
      <c r="B147" t="s">
        <v>671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f>+C147*10+D147*9+E147*8+F147*7+G147*6+H147*5+I147*4+J147*3+K147*2+L147</f>
        <v>9</v>
      </c>
      <c r="N147" s="30">
        <f>SUM(C147:L147)</f>
        <v>1</v>
      </c>
    </row>
    <row r="148" spans="1:14" ht="12.75">
      <c r="A148">
        <f>+A147</f>
        <v>100</v>
      </c>
      <c r="B148" t="s">
        <v>661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f>+C148*10+D148*9+E148*8+F148*7+G148*6+H148*5+I148*4+J148*3+K148*2+L148</f>
        <v>9</v>
      </c>
      <c r="N148" s="30">
        <f>SUM(C148:L148)</f>
        <v>1</v>
      </c>
    </row>
    <row r="149" spans="1:14" ht="12.75">
      <c r="A149">
        <f>+A148+6</f>
        <v>106</v>
      </c>
      <c r="B149" t="s">
        <v>608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 s="1">
        <f t="shared" si="13"/>
        <v>9</v>
      </c>
      <c r="N149" s="30">
        <f t="shared" si="14"/>
        <v>2</v>
      </c>
    </row>
    <row r="150" spans="1:14" ht="12.75">
      <c r="A150">
        <f t="shared" si="12"/>
        <v>107</v>
      </c>
      <c r="B150" t="s">
        <v>595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1</v>
      </c>
      <c r="K150">
        <v>0</v>
      </c>
      <c r="L150">
        <v>0</v>
      </c>
      <c r="M150" s="1">
        <f>+C150*10+D150*9+E150*8+F150*7+G150*6+H150*5+I150*4+J150*3+K150*2+L150</f>
        <v>9</v>
      </c>
      <c r="N150" s="30">
        <f>SUM(C150:L150)</f>
        <v>2</v>
      </c>
    </row>
    <row r="151" spans="1:14" ht="12.75">
      <c r="A151">
        <f t="shared" si="12"/>
        <v>108</v>
      </c>
      <c r="B151" t="s">
        <v>613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2</v>
      </c>
      <c r="J151">
        <v>0</v>
      </c>
      <c r="K151">
        <v>0</v>
      </c>
      <c r="L151">
        <v>1</v>
      </c>
      <c r="M151" s="1">
        <f t="shared" si="13"/>
        <v>9</v>
      </c>
      <c r="N151" s="30">
        <f t="shared" si="14"/>
        <v>3</v>
      </c>
    </row>
    <row r="152" spans="1:14" ht="12.75">
      <c r="A152">
        <f t="shared" si="12"/>
        <v>109</v>
      </c>
      <c r="B152" t="s">
        <v>580</v>
      </c>
      <c r="C152">
        <v>0</v>
      </c>
      <c r="D152">
        <v>0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f t="shared" si="13"/>
        <v>8</v>
      </c>
      <c r="N152" s="30">
        <f t="shared" si="14"/>
        <v>1</v>
      </c>
    </row>
    <row r="153" spans="1:14" ht="12.75">
      <c r="A153">
        <f aca="true" t="shared" si="15" ref="A153:A158">+A152</f>
        <v>109</v>
      </c>
      <c r="B153" t="s">
        <v>586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f t="shared" si="13"/>
        <v>8</v>
      </c>
      <c r="N153" s="30">
        <f t="shared" si="14"/>
        <v>1</v>
      </c>
    </row>
    <row r="154" spans="1:14" ht="12.75">
      <c r="A154">
        <f t="shared" si="15"/>
        <v>109</v>
      </c>
      <c r="B154" t="s">
        <v>653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f t="shared" si="13"/>
        <v>8</v>
      </c>
      <c r="N154" s="30">
        <f t="shared" si="14"/>
        <v>1</v>
      </c>
    </row>
    <row r="155" spans="1:14" ht="12.75">
      <c r="A155">
        <f t="shared" si="15"/>
        <v>109</v>
      </c>
      <c r="B155" t="s">
        <v>481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f t="shared" si="13"/>
        <v>8</v>
      </c>
      <c r="N155" s="30">
        <f t="shared" si="14"/>
        <v>1</v>
      </c>
    </row>
    <row r="156" spans="1:14" ht="12.75">
      <c r="A156">
        <f t="shared" si="15"/>
        <v>109</v>
      </c>
      <c r="B156" t="s">
        <v>647</v>
      </c>
      <c r="C156">
        <v>0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f t="shared" si="13"/>
        <v>8</v>
      </c>
      <c r="N156" s="30">
        <f t="shared" si="14"/>
        <v>1</v>
      </c>
    </row>
    <row r="157" spans="1:14" ht="12.75">
      <c r="A157">
        <f t="shared" si="15"/>
        <v>109</v>
      </c>
      <c r="B157" t="s">
        <v>682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f>+C157*10+D157*9+E157*8+F157*7+G157*6+H157*5+I157*4+J157*3+K157*2+L157</f>
        <v>8</v>
      </c>
      <c r="N157" s="30">
        <f>SUM(C157:L157)</f>
        <v>1</v>
      </c>
    </row>
    <row r="158" spans="1:14" ht="12.75">
      <c r="A158">
        <f t="shared" si="15"/>
        <v>109</v>
      </c>
      <c r="B158" t="s">
        <v>639</v>
      </c>
      <c r="C158">
        <v>0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f>+C158*10+D158*9+E158*8+F158*7+G158*6+H158*5+I158*4+J158*3+K158*2+L158</f>
        <v>8</v>
      </c>
      <c r="N158" s="30">
        <f>SUM(C158:L158)</f>
        <v>1</v>
      </c>
    </row>
    <row r="159" spans="1:14" ht="12.75">
      <c r="A159">
        <f>+A158+7</f>
        <v>116</v>
      </c>
      <c r="B159" t="s">
        <v>563</v>
      </c>
      <c r="C159">
        <v>0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0</v>
      </c>
      <c r="M159" s="1">
        <f t="shared" si="13"/>
        <v>8</v>
      </c>
      <c r="N159" s="30">
        <f t="shared" si="14"/>
        <v>2</v>
      </c>
    </row>
    <row r="160" spans="1:14" ht="12.75">
      <c r="A160">
        <f>+A159</f>
        <v>116</v>
      </c>
      <c r="B160" t="s">
        <v>570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1</v>
      </c>
      <c r="L160">
        <v>0</v>
      </c>
      <c r="M160" s="1">
        <f t="shared" si="13"/>
        <v>8</v>
      </c>
      <c r="N160" s="30">
        <f t="shared" si="14"/>
        <v>2</v>
      </c>
    </row>
    <row r="161" spans="1:14" ht="12.75">
      <c r="A161">
        <f>+A160</f>
        <v>116</v>
      </c>
      <c r="B161" t="s">
        <v>685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1</v>
      </c>
      <c r="L161">
        <v>0</v>
      </c>
      <c r="M161" s="1">
        <f t="shared" si="13"/>
        <v>8</v>
      </c>
      <c r="N161" s="30">
        <f t="shared" si="14"/>
        <v>2</v>
      </c>
    </row>
    <row r="162" spans="1:14" ht="12.75">
      <c r="A162">
        <f>+A161+3</f>
        <v>119</v>
      </c>
      <c r="B162" t="s">
        <v>701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f t="shared" si="13"/>
        <v>7</v>
      </c>
      <c r="N162" s="30">
        <f t="shared" si="14"/>
        <v>1</v>
      </c>
    </row>
    <row r="163" spans="1:14" ht="12.75">
      <c r="A163">
        <f aca="true" t="shared" si="16" ref="A163:A169">+A162</f>
        <v>119</v>
      </c>
      <c r="B163" t="s">
        <v>659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f t="shared" si="13"/>
        <v>7</v>
      </c>
      <c r="N163" s="30">
        <f t="shared" si="14"/>
        <v>1</v>
      </c>
    </row>
    <row r="164" spans="1:14" ht="12.75">
      <c r="A164">
        <f t="shared" si="16"/>
        <v>119</v>
      </c>
      <c r="B164" t="s">
        <v>662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f t="shared" si="13"/>
        <v>7</v>
      </c>
      <c r="N164" s="30">
        <f t="shared" si="14"/>
        <v>1</v>
      </c>
    </row>
    <row r="165" spans="1:14" ht="12.75">
      <c r="A165">
        <f t="shared" si="16"/>
        <v>119</v>
      </c>
      <c r="B165" t="s">
        <v>683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f t="shared" si="13"/>
        <v>7</v>
      </c>
      <c r="N165" s="30">
        <f t="shared" si="14"/>
        <v>1</v>
      </c>
    </row>
    <row r="166" spans="1:14" ht="12.75">
      <c r="A166">
        <f t="shared" si="16"/>
        <v>119</v>
      </c>
      <c r="B166" t="s">
        <v>501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f t="shared" si="13"/>
        <v>7</v>
      </c>
      <c r="N166" s="30">
        <f t="shared" si="14"/>
        <v>1</v>
      </c>
    </row>
    <row r="167" spans="1:14" ht="12.75">
      <c r="A167">
        <f t="shared" si="16"/>
        <v>119</v>
      </c>
      <c r="B167" t="s">
        <v>600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f t="shared" si="13"/>
        <v>7</v>
      </c>
      <c r="N167" s="30">
        <f t="shared" si="14"/>
        <v>1</v>
      </c>
    </row>
    <row r="168" spans="1:14" ht="12.75">
      <c r="A168">
        <f t="shared" si="16"/>
        <v>119</v>
      </c>
      <c r="B168" t="s">
        <v>696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f t="shared" si="13"/>
        <v>7</v>
      </c>
      <c r="N168" s="30">
        <f t="shared" si="14"/>
        <v>1</v>
      </c>
    </row>
    <row r="169" spans="1:14" ht="12.75">
      <c r="A169">
        <f t="shared" si="16"/>
        <v>119</v>
      </c>
      <c r="B169" t="s">
        <v>581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f t="shared" si="13"/>
        <v>7</v>
      </c>
      <c r="N169" s="30">
        <f t="shared" si="14"/>
        <v>1</v>
      </c>
    </row>
    <row r="170" spans="1:14" ht="12.75">
      <c r="A170">
        <f>+A169+8</f>
        <v>127</v>
      </c>
      <c r="B170" t="s">
        <v>510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f t="shared" si="13"/>
        <v>6</v>
      </c>
      <c r="N170" s="30">
        <f t="shared" si="14"/>
        <v>1</v>
      </c>
    </row>
    <row r="171" spans="1:14" ht="12.75">
      <c r="A171">
        <f aca="true" t="shared" si="17" ref="A171:A180">+A170</f>
        <v>127</v>
      </c>
      <c r="B171" t="s">
        <v>610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f t="shared" si="13"/>
        <v>6</v>
      </c>
      <c r="N171" s="30">
        <f t="shared" si="14"/>
        <v>1</v>
      </c>
    </row>
    <row r="172" spans="1:14" ht="12.75">
      <c r="A172">
        <f t="shared" si="17"/>
        <v>127</v>
      </c>
      <c r="B172" t="s">
        <v>684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f aca="true" t="shared" si="18" ref="M172:M208">+C172*10+D172*9+E172*8+F172*7+G172*6+H172*5+I172*4+J172*3+K172*2+L172</f>
        <v>6</v>
      </c>
      <c r="N172" s="30">
        <f aca="true" t="shared" si="19" ref="N172:N208">SUM(C172:L172)</f>
        <v>1</v>
      </c>
    </row>
    <row r="173" spans="1:14" ht="12.75">
      <c r="A173">
        <f t="shared" si="17"/>
        <v>127</v>
      </c>
      <c r="B173" t="s">
        <v>651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f t="shared" si="18"/>
        <v>6</v>
      </c>
      <c r="N173" s="30">
        <f t="shared" si="19"/>
        <v>1</v>
      </c>
    </row>
    <row r="174" spans="1:14" ht="12.75">
      <c r="A174">
        <f t="shared" si="17"/>
        <v>127</v>
      </c>
      <c r="B174" t="s">
        <v>697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f t="shared" si="18"/>
        <v>6</v>
      </c>
      <c r="N174" s="30">
        <f t="shared" si="19"/>
        <v>1</v>
      </c>
    </row>
    <row r="175" spans="1:14" ht="12.75">
      <c r="A175">
        <f t="shared" si="17"/>
        <v>127</v>
      </c>
      <c r="B175" t="s">
        <v>694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f t="shared" si="18"/>
        <v>6</v>
      </c>
      <c r="N175" s="30">
        <f t="shared" si="19"/>
        <v>1</v>
      </c>
    </row>
    <row r="176" spans="1:14" ht="12.75">
      <c r="A176">
        <f t="shared" si="17"/>
        <v>127</v>
      </c>
      <c r="B176" t="s">
        <v>500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f t="shared" si="18"/>
        <v>6</v>
      </c>
      <c r="N176" s="30">
        <f t="shared" si="19"/>
        <v>1</v>
      </c>
    </row>
    <row r="177" spans="1:14" ht="12.75">
      <c r="A177">
        <f t="shared" si="17"/>
        <v>127</v>
      </c>
      <c r="B177" t="s">
        <v>640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f t="shared" si="18"/>
        <v>6</v>
      </c>
      <c r="N177" s="30">
        <f t="shared" si="19"/>
        <v>1</v>
      </c>
    </row>
    <row r="178" spans="1:14" ht="12.75">
      <c r="A178">
        <f t="shared" si="17"/>
        <v>127</v>
      </c>
      <c r="B178" t="s">
        <v>601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f t="shared" si="18"/>
        <v>6</v>
      </c>
      <c r="N178" s="30">
        <f t="shared" si="19"/>
        <v>1</v>
      </c>
    </row>
    <row r="179" spans="1:14" ht="12.75">
      <c r="A179">
        <f t="shared" si="17"/>
        <v>127</v>
      </c>
      <c r="B179" t="s">
        <v>575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f t="shared" si="18"/>
        <v>6</v>
      </c>
      <c r="N179" s="30">
        <f t="shared" si="19"/>
        <v>1</v>
      </c>
    </row>
    <row r="180" spans="1:14" ht="12.75">
      <c r="A180">
        <f t="shared" si="17"/>
        <v>127</v>
      </c>
      <c r="B180" t="s">
        <v>618</v>
      </c>
      <c r="C180">
        <v>0</v>
      </c>
      <c r="D180">
        <v>0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f t="shared" si="18"/>
        <v>6</v>
      </c>
      <c r="N180" s="30">
        <f t="shared" si="19"/>
        <v>1</v>
      </c>
    </row>
    <row r="181" spans="1:14" ht="12.75">
      <c r="A181">
        <f>+A180+11</f>
        <v>138</v>
      </c>
      <c r="B181" t="s">
        <v>591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1</v>
      </c>
      <c r="L181">
        <v>0</v>
      </c>
      <c r="M181" s="1">
        <f t="shared" si="18"/>
        <v>6</v>
      </c>
      <c r="N181" s="30">
        <f t="shared" si="19"/>
        <v>2</v>
      </c>
    </row>
    <row r="182" spans="1:14" ht="12.75">
      <c r="A182">
        <f>+A181+1</f>
        <v>139</v>
      </c>
      <c r="B182" t="s">
        <v>603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2</v>
      </c>
      <c r="M182" s="1">
        <f t="shared" si="18"/>
        <v>6</v>
      </c>
      <c r="N182" s="30">
        <f t="shared" si="19"/>
        <v>3</v>
      </c>
    </row>
    <row r="183" spans="1:14" ht="12.75">
      <c r="A183">
        <f>+A182+1</f>
        <v>140</v>
      </c>
      <c r="B183" t="s">
        <v>614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2</v>
      </c>
      <c r="K183">
        <v>0</v>
      </c>
      <c r="L183">
        <v>0</v>
      </c>
      <c r="M183" s="1">
        <f t="shared" si="18"/>
        <v>6</v>
      </c>
      <c r="N183" s="30">
        <f t="shared" si="19"/>
        <v>2</v>
      </c>
    </row>
    <row r="184" spans="1:14" ht="12.75">
      <c r="A184">
        <f>+A183+1</f>
        <v>141</v>
      </c>
      <c r="B184" t="s">
        <v>644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  <c r="M184" s="1">
        <f t="shared" si="18"/>
        <v>6</v>
      </c>
      <c r="N184" s="30">
        <f t="shared" si="19"/>
        <v>3</v>
      </c>
    </row>
    <row r="185" spans="1:14" ht="12.75">
      <c r="A185">
        <f>+A184+1</f>
        <v>142</v>
      </c>
      <c r="B185" t="s">
        <v>666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 s="1">
        <f t="shared" si="18"/>
        <v>5</v>
      </c>
      <c r="N185" s="30">
        <f t="shared" si="19"/>
        <v>1</v>
      </c>
    </row>
    <row r="186" spans="1:14" ht="12.75">
      <c r="A186">
        <f aca="true" t="shared" si="20" ref="A186:A195">+A185</f>
        <v>142</v>
      </c>
      <c r="B186" t="s">
        <v>602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1">
        <f t="shared" si="18"/>
        <v>5</v>
      </c>
      <c r="N186" s="30">
        <f t="shared" si="19"/>
        <v>1</v>
      </c>
    </row>
    <row r="187" spans="1:14" ht="12.75">
      <c r="A187">
        <f t="shared" si="20"/>
        <v>142</v>
      </c>
      <c r="B187" t="s">
        <v>484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 s="1">
        <f t="shared" si="18"/>
        <v>5</v>
      </c>
      <c r="N187" s="30">
        <f t="shared" si="19"/>
        <v>1</v>
      </c>
    </row>
    <row r="188" spans="1:14" ht="12.75">
      <c r="A188">
        <f t="shared" si="20"/>
        <v>142</v>
      </c>
      <c r="B188" t="s">
        <v>687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1">
        <f t="shared" si="18"/>
        <v>5</v>
      </c>
      <c r="N188" s="30">
        <f t="shared" si="19"/>
        <v>1</v>
      </c>
    </row>
    <row r="189" spans="1:14" ht="12.75">
      <c r="A189">
        <f t="shared" si="20"/>
        <v>142</v>
      </c>
      <c r="B189" t="s">
        <v>616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0</v>
      </c>
      <c r="M189" s="1">
        <f t="shared" si="18"/>
        <v>5</v>
      </c>
      <c r="N189" s="30">
        <f t="shared" si="19"/>
        <v>1</v>
      </c>
    </row>
    <row r="190" spans="1:14" ht="12.75">
      <c r="A190">
        <f t="shared" si="20"/>
        <v>142</v>
      </c>
      <c r="B190" t="s">
        <v>698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 s="1">
        <f t="shared" si="18"/>
        <v>5</v>
      </c>
      <c r="N190" s="30">
        <f t="shared" si="19"/>
        <v>1</v>
      </c>
    </row>
    <row r="191" spans="1:14" ht="12.75">
      <c r="A191">
        <f t="shared" si="20"/>
        <v>142</v>
      </c>
      <c r="B191" t="s">
        <v>681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 s="1">
        <f t="shared" si="18"/>
        <v>5</v>
      </c>
      <c r="N191" s="30">
        <f t="shared" si="19"/>
        <v>1</v>
      </c>
    </row>
    <row r="192" spans="1:14" ht="12.75">
      <c r="A192">
        <f t="shared" si="20"/>
        <v>142</v>
      </c>
      <c r="B192" t="s">
        <v>628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 s="1">
        <f t="shared" si="18"/>
        <v>5</v>
      </c>
      <c r="N192" s="30">
        <f t="shared" si="19"/>
        <v>1</v>
      </c>
    </row>
    <row r="193" spans="1:14" ht="12.75">
      <c r="A193">
        <f t="shared" si="20"/>
        <v>142</v>
      </c>
      <c r="B193" t="s">
        <v>702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 s="1">
        <f t="shared" si="18"/>
        <v>5</v>
      </c>
      <c r="N193" s="30">
        <f t="shared" si="19"/>
        <v>1</v>
      </c>
    </row>
    <row r="194" spans="1:14" ht="12.75">
      <c r="A194">
        <f t="shared" si="20"/>
        <v>142</v>
      </c>
      <c r="B194" t="s">
        <v>689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 s="1">
        <f t="shared" si="18"/>
        <v>5</v>
      </c>
      <c r="N194" s="30">
        <f t="shared" si="19"/>
        <v>1</v>
      </c>
    </row>
    <row r="195" spans="1:14" ht="12.75">
      <c r="A195">
        <f t="shared" si="20"/>
        <v>142</v>
      </c>
      <c r="B195" t="s">
        <v>596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 s="1">
        <f t="shared" si="18"/>
        <v>5</v>
      </c>
      <c r="N195" s="30">
        <f t="shared" si="19"/>
        <v>1</v>
      </c>
    </row>
    <row r="196" spans="1:14" ht="12.75">
      <c r="A196">
        <f>+A195+11</f>
        <v>153</v>
      </c>
      <c r="B196" t="s">
        <v>508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</v>
      </c>
      <c r="K196">
        <v>0</v>
      </c>
      <c r="L196">
        <v>1</v>
      </c>
      <c r="M196" s="1">
        <f t="shared" si="18"/>
        <v>5</v>
      </c>
      <c r="N196" s="30">
        <f t="shared" si="19"/>
        <v>2</v>
      </c>
    </row>
    <row r="197" spans="1:14" ht="12.75">
      <c r="A197">
        <f>+A196+1</f>
        <v>154</v>
      </c>
      <c r="B197" t="s">
        <v>648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1</v>
      </c>
      <c r="L197">
        <v>0</v>
      </c>
      <c r="M197" s="1">
        <f t="shared" si="18"/>
        <v>5</v>
      </c>
      <c r="N197" s="30">
        <f t="shared" si="19"/>
        <v>2</v>
      </c>
    </row>
    <row r="198" spans="1:14" ht="12.75">
      <c r="A198">
        <f>+A197+1</f>
        <v>155</v>
      </c>
      <c r="B198" t="s">
        <v>668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 s="1">
        <f t="shared" si="18"/>
        <v>4</v>
      </c>
      <c r="N198" s="30">
        <f t="shared" si="19"/>
        <v>1</v>
      </c>
    </row>
    <row r="199" spans="1:14" ht="12.75">
      <c r="A199">
        <f aca="true" t="shared" si="21" ref="A199:A207">+A198</f>
        <v>155</v>
      </c>
      <c r="B199" t="s">
        <v>652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 s="1">
        <f t="shared" si="18"/>
        <v>4</v>
      </c>
      <c r="N199" s="30">
        <f t="shared" si="19"/>
        <v>1</v>
      </c>
    </row>
    <row r="200" spans="1:14" ht="12.75">
      <c r="A200">
        <f t="shared" si="21"/>
        <v>155</v>
      </c>
      <c r="B200" t="s">
        <v>589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 s="1">
        <f t="shared" si="18"/>
        <v>4</v>
      </c>
      <c r="N200" s="30">
        <f t="shared" si="19"/>
        <v>1</v>
      </c>
    </row>
    <row r="201" spans="1:14" ht="12.75">
      <c r="A201">
        <f t="shared" si="21"/>
        <v>155</v>
      </c>
      <c r="B201" t="s">
        <v>695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 s="1">
        <f t="shared" si="18"/>
        <v>4</v>
      </c>
      <c r="N201" s="30">
        <f t="shared" si="19"/>
        <v>1</v>
      </c>
    </row>
    <row r="202" spans="1:14" ht="12.75">
      <c r="A202">
        <f t="shared" si="21"/>
        <v>155</v>
      </c>
      <c r="B202" t="s">
        <v>645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 s="1">
        <f t="shared" si="18"/>
        <v>4</v>
      </c>
      <c r="N202" s="30">
        <f t="shared" si="19"/>
        <v>1</v>
      </c>
    </row>
    <row r="203" spans="1:14" ht="12.75">
      <c r="A203">
        <f t="shared" si="21"/>
        <v>155</v>
      </c>
      <c r="B203" t="s">
        <v>673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 s="1">
        <f t="shared" si="18"/>
        <v>4</v>
      </c>
      <c r="N203" s="30">
        <f t="shared" si="19"/>
        <v>1</v>
      </c>
    </row>
    <row r="204" spans="1:14" ht="12.75">
      <c r="A204">
        <f t="shared" si="21"/>
        <v>155</v>
      </c>
      <c r="B204" t="s">
        <v>677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v>0</v>
      </c>
      <c r="M204" s="1">
        <f t="shared" si="18"/>
        <v>4</v>
      </c>
      <c r="N204" s="30">
        <f t="shared" si="19"/>
        <v>1</v>
      </c>
    </row>
    <row r="205" spans="1:14" ht="12.75">
      <c r="A205">
        <f t="shared" si="21"/>
        <v>155</v>
      </c>
      <c r="B205" t="s">
        <v>497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 s="1">
        <f t="shared" si="18"/>
        <v>4</v>
      </c>
      <c r="N205" s="30">
        <f t="shared" si="19"/>
        <v>1</v>
      </c>
    </row>
    <row r="206" spans="1:14" ht="12.75">
      <c r="A206">
        <f t="shared" si="21"/>
        <v>155</v>
      </c>
      <c r="B206" t="s">
        <v>461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 s="1">
        <f t="shared" si="18"/>
        <v>4</v>
      </c>
      <c r="N206" s="30">
        <f t="shared" si="19"/>
        <v>1</v>
      </c>
    </row>
    <row r="207" spans="1:14" ht="12.75">
      <c r="A207">
        <f t="shared" si="21"/>
        <v>155</v>
      </c>
      <c r="B207" t="s">
        <v>642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 s="1">
        <f t="shared" si="18"/>
        <v>4</v>
      </c>
      <c r="N207" s="30">
        <f t="shared" si="19"/>
        <v>1</v>
      </c>
    </row>
    <row r="208" spans="1:14" ht="12.75">
      <c r="A208">
        <f>+A207+10</f>
        <v>165</v>
      </c>
      <c r="B208" t="s">
        <v>632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1</v>
      </c>
      <c r="M208" s="1">
        <f t="shared" si="18"/>
        <v>4</v>
      </c>
      <c r="N208" s="30">
        <f t="shared" si="19"/>
        <v>2</v>
      </c>
    </row>
    <row r="209" spans="1:14" ht="12.75">
      <c r="A209">
        <f>+A208+1</f>
        <v>166</v>
      </c>
      <c r="B209" t="s">
        <v>631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 s="1">
        <f aca="true" t="shared" si="22" ref="M209:M242">+C209*10+D209*9+E209*8+F209*7+G209*6+H209*5+I209*4+J209*3+K209*2+L209</f>
        <v>4</v>
      </c>
      <c r="N209" s="30">
        <f aca="true" t="shared" si="23" ref="N209:N242">SUM(C209:L209)</f>
        <v>2</v>
      </c>
    </row>
    <row r="210" spans="1:14" ht="12.75">
      <c r="A210">
        <f>+A209+1</f>
        <v>167</v>
      </c>
      <c r="B210" t="s">
        <v>577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0</v>
      </c>
      <c r="L210">
        <v>0</v>
      </c>
      <c r="M210" s="1">
        <f t="shared" si="22"/>
        <v>3</v>
      </c>
      <c r="N210" s="30">
        <f t="shared" si="23"/>
        <v>1</v>
      </c>
    </row>
    <row r="211" spans="1:14" ht="12.75">
      <c r="A211">
        <f aca="true" t="shared" si="24" ref="A211:A219">+A210</f>
        <v>167</v>
      </c>
      <c r="B211" t="s">
        <v>676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 s="1">
        <f t="shared" si="22"/>
        <v>3</v>
      </c>
      <c r="N211" s="30">
        <f t="shared" si="23"/>
        <v>1</v>
      </c>
    </row>
    <row r="212" spans="1:14" ht="12.75">
      <c r="A212">
        <f t="shared" si="24"/>
        <v>167</v>
      </c>
      <c r="B212" t="s">
        <v>643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1</v>
      </c>
      <c r="K212">
        <v>0</v>
      </c>
      <c r="L212">
        <v>0</v>
      </c>
      <c r="M212" s="1">
        <f t="shared" si="22"/>
        <v>3</v>
      </c>
      <c r="N212" s="30">
        <f t="shared" si="23"/>
        <v>1</v>
      </c>
    </row>
    <row r="213" spans="1:14" ht="12.75">
      <c r="A213">
        <f t="shared" si="24"/>
        <v>167</v>
      </c>
      <c r="B213" t="s">
        <v>617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0</v>
      </c>
      <c r="M213" s="1">
        <f t="shared" si="22"/>
        <v>3</v>
      </c>
      <c r="N213" s="30">
        <f t="shared" si="23"/>
        <v>1</v>
      </c>
    </row>
    <row r="214" spans="1:14" ht="12.75">
      <c r="A214">
        <f t="shared" si="24"/>
        <v>167</v>
      </c>
      <c r="B214" t="s">
        <v>567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 s="1">
        <f t="shared" si="22"/>
        <v>3</v>
      </c>
      <c r="N214" s="30">
        <f t="shared" si="23"/>
        <v>1</v>
      </c>
    </row>
    <row r="215" spans="1:14" ht="12.75">
      <c r="A215">
        <f t="shared" si="24"/>
        <v>167</v>
      </c>
      <c r="B215" t="s">
        <v>692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0</v>
      </c>
      <c r="M215" s="1">
        <f t="shared" si="22"/>
        <v>3</v>
      </c>
      <c r="N215" s="30">
        <f t="shared" si="23"/>
        <v>1</v>
      </c>
    </row>
    <row r="216" spans="1:14" ht="12.75">
      <c r="A216">
        <f t="shared" si="24"/>
        <v>167</v>
      </c>
      <c r="B216" t="s">
        <v>660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 s="1">
        <f t="shared" si="22"/>
        <v>3</v>
      </c>
      <c r="N216" s="30">
        <f t="shared" si="23"/>
        <v>1</v>
      </c>
    </row>
    <row r="217" spans="1:14" ht="12.75">
      <c r="A217">
        <f t="shared" si="24"/>
        <v>167</v>
      </c>
      <c r="B217" t="s">
        <v>654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 s="1">
        <f t="shared" si="22"/>
        <v>3</v>
      </c>
      <c r="N217" s="30">
        <f t="shared" si="23"/>
        <v>1</v>
      </c>
    </row>
    <row r="218" spans="1:14" ht="12.75">
      <c r="A218">
        <f t="shared" si="24"/>
        <v>167</v>
      </c>
      <c r="B218" t="s">
        <v>678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 s="1">
        <f t="shared" si="22"/>
        <v>3</v>
      </c>
      <c r="N218" s="30">
        <f t="shared" si="23"/>
        <v>1</v>
      </c>
    </row>
    <row r="219" spans="1:14" ht="12.75">
      <c r="A219">
        <f t="shared" si="24"/>
        <v>167</v>
      </c>
      <c r="B219" t="s">
        <v>619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  <c r="M219" s="1">
        <f t="shared" si="22"/>
        <v>3</v>
      </c>
      <c r="N219" s="30">
        <f t="shared" si="23"/>
        <v>1</v>
      </c>
    </row>
    <row r="220" spans="1:14" ht="12.75">
      <c r="A220">
        <f>+A219+10</f>
        <v>177</v>
      </c>
      <c r="B220" t="s">
        <v>623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 s="1">
        <f t="shared" si="22"/>
        <v>2</v>
      </c>
      <c r="N220" s="30">
        <f t="shared" si="23"/>
        <v>1</v>
      </c>
    </row>
    <row r="221" spans="1:14" ht="12.75">
      <c r="A221">
        <f aca="true" t="shared" si="25" ref="A221:A229">+A220</f>
        <v>177</v>
      </c>
      <c r="B221" t="s">
        <v>667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 s="1">
        <f t="shared" si="22"/>
        <v>2</v>
      </c>
      <c r="N221" s="30">
        <f t="shared" si="23"/>
        <v>1</v>
      </c>
    </row>
    <row r="222" spans="1:14" ht="12.75">
      <c r="A222">
        <f t="shared" si="25"/>
        <v>177</v>
      </c>
      <c r="B222" t="s">
        <v>609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 s="1">
        <f t="shared" si="22"/>
        <v>2</v>
      </c>
      <c r="N222" s="30">
        <f t="shared" si="23"/>
        <v>1</v>
      </c>
    </row>
    <row r="223" spans="1:14" ht="12.75">
      <c r="A223">
        <f t="shared" si="25"/>
        <v>177</v>
      </c>
      <c r="B223" t="s">
        <v>669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</v>
      </c>
      <c r="L223">
        <v>0</v>
      </c>
      <c r="M223" s="1">
        <f t="shared" si="22"/>
        <v>2</v>
      </c>
      <c r="N223" s="30">
        <f t="shared" si="23"/>
        <v>1</v>
      </c>
    </row>
    <row r="224" spans="1:14" ht="12.75">
      <c r="A224">
        <f t="shared" si="25"/>
        <v>177</v>
      </c>
      <c r="B224" t="s">
        <v>604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 s="1">
        <f t="shared" si="22"/>
        <v>2</v>
      </c>
      <c r="N224" s="30">
        <f t="shared" si="23"/>
        <v>1</v>
      </c>
    </row>
    <row r="225" spans="1:14" ht="12.75">
      <c r="A225">
        <f t="shared" si="25"/>
        <v>177</v>
      </c>
      <c r="B225" t="s">
        <v>674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 s="1">
        <f t="shared" si="22"/>
        <v>2</v>
      </c>
      <c r="N225" s="30">
        <f t="shared" si="23"/>
        <v>1</v>
      </c>
    </row>
    <row r="226" spans="1:14" ht="12.75">
      <c r="A226">
        <f t="shared" si="25"/>
        <v>177</v>
      </c>
      <c r="B226" t="s">
        <v>53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 s="1">
        <f t="shared" si="22"/>
        <v>2</v>
      </c>
      <c r="N226" s="30">
        <f t="shared" si="23"/>
        <v>1</v>
      </c>
    </row>
    <row r="227" spans="1:14" ht="12.75">
      <c r="A227">
        <f t="shared" si="25"/>
        <v>177</v>
      </c>
      <c r="B227" t="s">
        <v>688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 s="1">
        <f t="shared" si="22"/>
        <v>2</v>
      </c>
      <c r="N227" s="30">
        <f t="shared" si="23"/>
        <v>1</v>
      </c>
    </row>
    <row r="228" spans="1:14" ht="12.75">
      <c r="A228">
        <f t="shared" si="25"/>
        <v>177</v>
      </c>
      <c r="B228" t="s">
        <v>658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 s="1">
        <f t="shared" si="22"/>
        <v>2</v>
      </c>
      <c r="N228" s="30">
        <f t="shared" si="23"/>
        <v>1</v>
      </c>
    </row>
    <row r="229" spans="1:14" ht="12.75">
      <c r="A229">
        <f t="shared" si="25"/>
        <v>177</v>
      </c>
      <c r="B229" t="s">
        <v>690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 s="1">
        <f>+C229*10+D229*9+E229*8+F229*7+G229*6+H229*5+I229*4+J229*3+K229*2+L229</f>
        <v>2</v>
      </c>
      <c r="N229" s="30">
        <f>SUM(C229:L229)</f>
        <v>1</v>
      </c>
    </row>
    <row r="230" spans="1:14" ht="12.75">
      <c r="A230">
        <f>+A229+10</f>
        <v>187</v>
      </c>
      <c r="B230" t="s">
        <v>664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</v>
      </c>
      <c r="M230" s="1">
        <f t="shared" si="22"/>
        <v>2</v>
      </c>
      <c r="N230" s="30">
        <f t="shared" si="23"/>
        <v>2</v>
      </c>
    </row>
    <row r="231" spans="1:14" ht="12.75">
      <c r="A231">
        <f>+A230+1</f>
        <v>188</v>
      </c>
      <c r="B231" t="s">
        <v>641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 s="1">
        <f t="shared" si="22"/>
        <v>1</v>
      </c>
      <c r="N231" s="30">
        <f t="shared" si="23"/>
        <v>1</v>
      </c>
    </row>
    <row r="232" spans="1:14" ht="12.75">
      <c r="A232">
        <f aca="true" t="shared" si="26" ref="A232:A242">+A231</f>
        <v>188</v>
      </c>
      <c r="B232" t="s">
        <v>636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 s="1">
        <f t="shared" si="22"/>
        <v>1</v>
      </c>
      <c r="N232" s="30">
        <f t="shared" si="23"/>
        <v>1</v>
      </c>
    </row>
    <row r="233" spans="1:14" ht="12.75">
      <c r="A233">
        <f t="shared" si="26"/>
        <v>188</v>
      </c>
      <c r="B233" t="s">
        <v>699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 s="1">
        <f t="shared" si="22"/>
        <v>1</v>
      </c>
      <c r="N233" s="30">
        <f t="shared" si="23"/>
        <v>1</v>
      </c>
    </row>
    <row r="234" spans="1:14" ht="12.75">
      <c r="A234">
        <f t="shared" si="26"/>
        <v>188</v>
      </c>
      <c r="B234" t="s">
        <v>579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 s="1">
        <f t="shared" si="22"/>
        <v>1</v>
      </c>
      <c r="N234" s="30">
        <f t="shared" si="23"/>
        <v>1</v>
      </c>
    </row>
    <row r="235" spans="1:14" ht="12.75">
      <c r="A235">
        <f t="shared" si="26"/>
        <v>188</v>
      </c>
      <c r="B235" t="s">
        <v>679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</v>
      </c>
      <c r="M235" s="1">
        <f t="shared" si="22"/>
        <v>1</v>
      </c>
      <c r="N235" s="30">
        <f t="shared" si="23"/>
        <v>1</v>
      </c>
    </row>
    <row r="236" spans="1:14" ht="12.75">
      <c r="A236">
        <f t="shared" si="26"/>
        <v>188</v>
      </c>
      <c r="B236" t="s">
        <v>703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 s="1">
        <f t="shared" si="22"/>
        <v>1</v>
      </c>
      <c r="N236" s="30">
        <f t="shared" si="23"/>
        <v>1</v>
      </c>
    </row>
    <row r="237" spans="1:14" ht="12.75">
      <c r="A237">
        <f t="shared" si="26"/>
        <v>188</v>
      </c>
      <c r="B237" t="s">
        <v>655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 s="1">
        <f t="shared" si="22"/>
        <v>1</v>
      </c>
      <c r="N237" s="30">
        <f t="shared" si="23"/>
        <v>1</v>
      </c>
    </row>
    <row r="238" spans="1:14" ht="12.75">
      <c r="A238">
        <f t="shared" si="26"/>
        <v>188</v>
      </c>
      <c r="B238" t="s">
        <v>675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 s="1">
        <f t="shared" si="22"/>
        <v>1</v>
      </c>
      <c r="N238" s="30">
        <f t="shared" si="23"/>
        <v>1</v>
      </c>
    </row>
    <row r="239" spans="1:14" ht="12.75">
      <c r="A239">
        <f t="shared" si="26"/>
        <v>188</v>
      </c>
      <c r="B239" t="s">
        <v>624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1</v>
      </c>
      <c r="M239" s="1">
        <f t="shared" si="22"/>
        <v>1</v>
      </c>
      <c r="N239" s="30">
        <f t="shared" si="23"/>
        <v>1</v>
      </c>
    </row>
    <row r="240" spans="1:14" ht="12.75">
      <c r="A240">
        <f t="shared" si="26"/>
        <v>188</v>
      </c>
      <c r="B240" t="s">
        <v>646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 s="1">
        <f t="shared" si="22"/>
        <v>1</v>
      </c>
      <c r="N240" s="30">
        <f t="shared" si="23"/>
        <v>1</v>
      </c>
    </row>
    <row r="241" spans="1:14" ht="12.75">
      <c r="A241">
        <f t="shared" si="26"/>
        <v>188</v>
      </c>
      <c r="B241" t="s">
        <v>663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 s="1">
        <f t="shared" si="22"/>
        <v>1</v>
      </c>
      <c r="N241" s="30">
        <f t="shared" si="23"/>
        <v>1</v>
      </c>
    </row>
    <row r="242" spans="1:14" ht="12.75">
      <c r="A242">
        <f t="shared" si="26"/>
        <v>188</v>
      </c>
      <c r="B242" t="s">
        <v>605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 s="1">
        <f t="shared" si="22"/>
        <v>1</v>
      </c>
      <c r="N242" s="30">
        <f t="shared" si="23"/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Laplante</dc:creator>
  <cp:keywords/>
  <dc:description/>
  <cp:lastModifiedBy>Jon</cp:lastModifiedBy>
  <dcterms:created xsi:type="dcterms:W3CDTF">2005-08-27T20:10:09Z</dcterms:created>
  <dcterms:modified xsi:type="dcterms:W3CDTF">2006-07-26T04:36:38Z</dcterms:modified>
  <cp:category/>
  <cp:version/>
  <cp:contentType/>
  <cp:contentStatus/>
</cp:coreProperties>
</file>